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C77CE7B8-27E3-464A-AC9D-DF096C7EEAB6}" xr6:coauthVersionLast="46" xr6:coauthVersionMax="4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Sheet1!$A:$J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1" l="1"/>
  <c r="J141" i="1"/>
  <c r="J142" i="1"/>
  <c r="J143" i="1"/>
  <c r="J144" i="1"/>
  <c r="I144" i="1"/>
  <c r="H144" i="1"/>
  <c r="G144" i="1"/>
  <c r="F144" i="1"/>
  <c r="E144" i="1"/>
  <c r="D144" i="1"/>
  <c r="C142" i="1"/>
  <c r="C144" i="1"/>
  <c r="B144" i="1"/>
  <c r="J60" i="1"/>
  <c r="J61" i="1"/>
  <c r="J62" i="1"/>
  <c r="J63" i="1"/>
  <c r="H64" i="1"/>
  <c r="I64" i="1"/>
  <c r="J64" i="1"/>
  <c r="H65" i="1"/>
  <c r="J65" i="1"/>
  <c r="I66" i="1"/>
  <c r="J66" i="1"/>
  <c r="J67" i="1"/>
  <c r="J68" i="1"/>
  <c r="I63" i="1"/>
  <c r="I68" i="1"/>
  <c r="H63" i="1"/>
  <c r="H68" i="1"/>
  <c r="G63" i="1"/>
  <c r="G68" i="1"/>
  <c r="F63" i="1"/>
  <c r="F68" i="1"/>
  <c r="E63" i="1"/>
  <c r="E66" i="1"/>
  <c r="E68" i="1"/>
  <c r="D63" i="1"/>
  <c r="D66" i="1"/>
  <c r="D68" i="1"/>
  <c r="C63" i="1"/>
  <c r="C65" i="1"/>
  <c r="C66" i="1"/>
  <c r="C67" i="1"/>
  <c r="C68" i="1"/>
  <c r="B60" i="1"/>
  <c r="B61" i="1"/>
  <c r="B63" i="1"/>
  <c r="B64" i="1"/>
  <c r="B66" i="1"/>
  <c r="B68" i="1"/>
  <c r="J48" i="1"/>
  <c r="J49" i="1"/>
  <c r="J50" i="1"/>
  <c r="J51" i="1"/>
  <c r="I51" i="1"/>
  <c r="H51" i="1"/>
  <c r="G51" i="1"/>
  <c r="F51" i="1"/>
  <c r="E51" i="1"/>
  <c r="D51" i="1"/>
  <c r="C50" i="1"/>
  <c r="C51" i="1"/>
  <c r="B48" i="1"/>
  <c r="B49" i="1"/>
  <c r="B51" i="1"/>
  <c r="J154" i="1"/>
  <c r="J122" i="1"/>
  <c r="J123" i="1"/>
  <c r="F148" i="1"/>
  <c r="F149" i="1"/>
  <c r="F150" i="1"/>
  <c r="F136" i="1"/>
  <c r="F123" i="1"/>
  <c r="F118" i="1"/>
  <c r="F105" i="1"/>
  <c r="F98" i="1"/>
  <c r="F91" i="1"/>
  <c r="F83" i="1"/>
  <c r="F74" i="1"/>
  <c r="F38" i="1"/>
  <c r="F44" i="1"/>
  <c r="F27" i="1"/>
  <c r="F29" i="1"/>
  <c r="F10" i="1"/>
  <c r="F16" i="1"/>
  <c r="F18" i="1"/>
  <c r="F156" i="1"/>
  <c r="G148" i="1"/>
  <c r="G149" i="1"/>
  <c r="G150" i="1"/>
  <c r="G136" i="1"/>
  <c r="G123" i="1"/>
  <c r="G118" i="1"/>
  <c r="G105" i="1"/>
  <c r="G95" i="1"/>
  <c r="G96" i="1"/>
  <c r="G98" i="1"/>
  <c r="G88" i="1"/>
  <c r="G91" i="1"/>
  <c r="G80" i="1"/>
  <c r="G81" i="1"/>
  <c r="G83" i="1"/>
  <c r="G74" i="1"/>
  <c r="G41" i="1"/>
  <c r="G33" i="1"/>
  <c r="G34" i="1"/>
  <c r="G35" i="1"/>
  <c r="G36" i="1"/>
  <c r="G37" i="1"/>
  <c r="G38" i="1"/>
  <c r="G44" i="1"/>
  <c r="G27" i="1"/>
  <c r="G29" i="1"/>
  <c r="G10" i="1"/>
  <c r="G16" i="1"/>
  <c r="G18" i="1"/>
  <c r="G156" i="1"/>
  <c r="H148" i="1"/>
  <c r="H149" i="1"/>
  <c r="H150" i="1"/>
  <c r="H136" i="1"/>
  <c r="H123" i="1"/>
  <c r="H117" i="1"/>
  <c r="H118" i="1"/>
  <c r="H103" i="1"/>
  <c r="H105" i="1"/>
  <c r="H95" i="1"/>
  <c r="H96" i="1"/>
  <c r="H98" i="1"/>
  <c r="H91" i="1"/>
  <c r="H83" i="1"/>
  <c r="H72" i="1"/>
  <c r="H74" i="1"/>
  <c r="H38" i="1"/>
  <c r="H44" i="1"/>
  <c r="H27" i="1"/>
  <c r="H29" i="1"/>
  <c r="H10" i="1"/>
  <c r="H16" i="1"/>
  <c r="H18" i="1"/>
  <c r="H156" i="1"/>
  <c r="I148" i="1"/>
  <c r="I149" i="1"/>
  <c r="I150" i="1"/>
  <c r="I136" i="1"/>
  <c r="I129" i="1"/>
  <c r="I123" i="1"/>
  <c r="I112" i="1"/>
  <c r="I117" i="1"/>
  <c r="I118" i="1"/>
  <c r="I103" i="1"/>
  <c r="I105" i="1"/>
  <c r="I96" i="1"/>
  <c r="I97" i="1"/>
  <c r="I98" i="1"/>
  <c r="I87" i="1"/>
  <c r="I88" i="1"/>
  <c r="I91" i="1"/>
  <c r="I79" i="1"/>
  <c r="I80" i="1"/>
  <c r="I83" i="1"/>
  <c r="I72" i="1"/>
  <c r="I74" i="1"/>
  <c r="I40" i="1"/>
  <c r="I41" i="1"/>
  <c r="I33" i="1"/>
  <c r="I34" i="1"/>
  <c r="I35" i="1"/>
  <c r="I36" i="1"/>
  <c r="I37" i="1"/>
  <c r="I38" i="1"/>
  <c r="I44" i="1"/>
  <c r="I23" i="1"/>
  <c r="I25" i="1"/>
  <c r="I26" i="1"/>
  <c r="I27" i="1"/>
  <c r="I28" i="1"/>
  <c r="I29" i="1"/>
  <c r="I10" i="1"/>
  <c r="I15" i="1"/>
  <c r="I16" i="1"/>
  <c r="I17" i="1"/>
  <c r="I18" i="1"/>
  <c r="I156" i="1"/>
  <c r="B36" i="1"/>
  <c r="B38" i="1"/>
  <c r="B44" i="1"/>
  <c r="B22" i="1"/>
  <c r="B24" i="1"/>
  <c r="B25" i="1"/>
  <c r="B27" i="1"/>
  <c r="B29" i="1"/>
  <c r="E16" i="1"/>
  <c r="D16" i="1"/>
  <c r="C16" i="1"/>
  <c r="B13" i="1"/>
  <c r="B16" i="1"/>
  <c r="J5" i="1"/>
  <c r="J6" i="1"/>
  <c r="J7" i="1"/>
  <c r="J8" i="1"/>
  <c r="J9" i="1"/>
  <c r="J10" i="1"/>
  <c r="E10" i="1"/>
  <c r="D10" i="1"/>
  <c r="C9" i="1"/>
  <c r="C10" i="1"/>
  <c r="B10" i="1"/>
  <c r="E136" i="1"/>
  <c r="D202" i="1"/>
  <c r="D136" i="1"/>
  <c r="C202" i="1"/>
  <c r="C148" i="1"/>
  <c r="C149" i="1"/>
  <c r="C150" i="1"/>
  <c r="D148" i="1"/>
  <c r="D149" i="1"/>
  <c r="D150" i="1"/>
  <c r="E148" i="1"/>
  <c r="E149" i="1"/>
  <c r="E150" i="1"/>
  <c r="J148" i="1"/>
  <c r="J149" i="1"/>
  <c r="J150" i="1"/>
  <c r="B148" i="1"/>
  <c r="B149" i="1"/>
  <c r="B150" i="1"/>
  <c r="C136" i="1"/>
  <c r="B136" i="1"/>
  <c r="B202" i="1"/>
  <c r="C123" i="1"/>
  <c r="D123" i="1"/>
  <c r="E123" i="1"/>
  <c r="B122" i="1"/>
  <c r="B123" i="1"/>
  <c r="J111" i="1"/>
  <c r="C117" i="1"/>
  <c r="C118" i="1"/>
  <c r="D118" i="1"/>
  <c r="C199" i="1"/>
  <c r="E118" i="1"/>
  <c r="B115" i="1"/>
  <c r="B118" i="1"/>
  <c r="C103" i="1"/>
  <c r="C105" i="1"/>
  <c r="D105" i="1"/>
  <c r="E103" i="1"/>
  <c r="E105" i="1"/>
  <c r="B103" i="1"/>
  <c r="B105" i="1"/>
  <c r="C95" i="1"/>
  <c r="C96" i="1"/>
  <c r="C97" i="1"/>
  <c r="C98" i="1"/>
  <c r="D96" i="1"/>
  <c r="D98" i="1"/>
  <c r="E96" i="1"/>
  <c r="E98" i="1"/>
  <c r="B96" i="1"/>
  <c r="B97" i="1"/>
  <c r="B98" i="1"/>
  <c r="J87" i="1"/>
  <c r="C88" i="1"/>
  <c r="C91" i="1"/>
  <c r="D88" i="1"/>
  <c r="D91" i="1"/>
  <c r="E91" i="1"/>
  <c r="B87" i="1"/>
  <c r="B88" i="1"/>
  <c r="B91" i="1"/>
  <c r="J80" i="1"/>
  <c r="J81" i="1"/>
  <c r="J82" i="1"/>
  <c r="J79" i="1"/>
  <c r="C79" i="1"/>
  <c r="C80" i="1"/>
  <c r="C81" i="1"/>
  <c r="C83" i="1"/>
  <c r="D83" i="1"/>
  <c r="E80" i="1"/>
  <c r="E83" i="1"/>
  <c r="B83" i="1"/>
  <c r="C73" i="1"/>
  <c r="C74" i="1"/>
  <c r="D74" i="1"/>
  <c r="E74" i="1"/>
  <c r="B72" i="1"/>
  <c r="B74" i="1"/>
  <c r="C33" i="1"/>
  <c r="C34" i="1"/>
  <c r="C35" i="1"/>
  <c r="C36" i="1"/>
  <c r="C37" i="1"/>
  <c r="C38" i="1"/>
  <c r="C41" i="1"/>
  <c r="C44" i="1"/>
  <c r="D33" i="1"/>
  <c r="D38" i="1"/>
  <c r="D44" i="1"/>
  <c r="E38" i="1"/>
  <c r="E44" i="1"/>
  <c r="C27" i="1"/>
  <c r="C29" i="1"/>
  <c r="D27" i="1"/>
  <c r="D29" i="1"/>
  <c r="E27" i="1"/>
  <c r="E29" i="1"/>
  <c r="B189" i="1"/>
  <c r="C17" i="1"/>
  <c r="C18" i="1"/>
  <c r="E18" i="1"/>
  <c r="D188" i="1"/>
  <c r="B18" i="1"/>
  <c r="B188" i="1"/>
  <c r="C165" i="1"/>
  <c r="D165" i="1"/>
  <c r="E165" i="1"/>
  <c r="F165" i="1"/>
  <c r="G165" i="1"/>
  <c r="H165" i="1"/>
  <c r="I165" i="1"/>
  <c r="B56" i="1"/>
  <c r="B192" i="1"/>
  <c r="C175" i="1"/>
  <c r="D175" i="1"/>
  <c r="E175" i="1"/>
  <c r="F175" i="1"/>
  <c r="G175" i="1"/>
  <c r="H175" i="1"/>
  <c r="I175" i="1"/>
  <c r="B175" i="1"/>
  <c r="B165" i="1"/>
  <c r="J104" i="1"/>
  <c r="J102" i="1"/>
  <c r="J103" i="1"/>
  <c r="J105" i="1"/>
  <c r="J97" i="1"/>
  <c r="J96" i="1"/>
  <c r="J95" i="1"/>
  <c r="J98" i="1"/>
  <c r="B164" i="1"/>
  <c r="B174" i="1"/>
  <c r="C164" i="1"/>
  <c r="D164" i="1"/>
  <c r="E164" i="1"/>
  <c r="F164" i="1"/>
  <c r="G164" i="1"/>
  <c r="H164" i="1"/>
  <c r="I164" i="1"/>
  <c r="J135" i="1"/>
  <c r="J134" i="1"/>
  <c r="J113" i="1"/>
  <c r="J114" i="1"/>
  <c r="J115" i="1"/>
  <c r="J116" i="1"/>
  <c r="J110" i="1"/>
  <c r="J89" i="1"/>
  <c r="J90" i="1"/>
  <c r="J56" i="1"/>
  <c r="J136" i="1"/>
  <c r="D18" i="1"/>
  <c r="C188" i="1"/>
  <c r="J24" i="1"/>
  <c r="J22" i="1"/>
  <c r="J14" i="1"/>
  <c r="J13" i="1"/>
  <c r="J12" i="1"/>
  <c r="J11" i="1"/>
  <c r="J73" i="1"/>
  <c r="J78" i="1"/>
  <c r="J83" i="1"/>
  <c r="L117" i="1"/>
  <c r="H177" i="1"/>
  <c r="E177" i="1"/>
  <c r="D177" i="1"/>
  <c r="J129" i="1"/>
  <c r="D201" i="1"/>
  <c r="D129" i="1"/>
  <c r="C201" i="1"/>
  <c r="C129" i="1"/>
  <c r="B129" i="1"/>
  <c r="B201" i="1"/>
  <c r="B199" i="1"/>
  <c r="H166" i="1"/>
  <c r="F166" i="1"/>
  <c r="D166" i="1"/>
  <c r="J176" i="1"/>
  <c r="I176" i="1"/>
  <c r="H176" i="1"/>
  <c r="G176" i="1"/>
  <c r="F176" i="1"/>
  <c r="E176" i="1"/>
  <c r="D176" i="1"/>
  <c r="C176" i="1"/>
  <c r="B176" i="1"/>
  <c r="D192" i="1"/>
  <c r="C192" i="1"/>
  <c r="J43" i="1"/>
  <c r="J42" i="1"/>
  <c r="D190" i="1"/>
  <c r="J28" i="1"/>
  <c r="F177" i="1"/>
  <c r="J23" i="1"/>
  <c r="J17" i="1"/>
  <c r="H172" i="1"/>
  <c r="G172" i="1"/>
  <c r="F172" i="1"/>
  <c r="E172" i="1"/>
  <c r="D172" i="1"/>
  <c r="C172" i="1"/>
  <c r="B172" i="1"/>
  <c r="J170" i="1"/>
  <c r="I170" i="1"/>
  <c r="H170" i="1"/>
  <c r="G170" i="1"/>
  <c r="F170" i="1"/>
  <c r="E170" i="1"/>
  <c r="D170" i="1"/>
  <c r="C170" i="1"/>
  <c r="B170" i="1"/>
  <c r="B166" i="1"/>
  <c r="G166" i="1"/>
  <c r="C177" i="1"/>
  <c r="C166" i="1"/>
  <c r="J25" i="1"/>
  <c r="I166" i="1"/>
  <c r="J117" i="1"/>
  <c r="J175" i="1"/>
  <c r="J112" i="1"/>
  <c r="D195" i="1"/>
  <c r="E166" i="1"/>
  <c r="B197" i="1"/>
  <c r="C198" i="1"/>
  <c r="B196" i="1"/>
  <c r="J72" i="1"/>
  <c r="J74" i="1"/>
  <c r="J88" i="1"/>
  <c r="J91" i="1"/>
  <c r="I172" i="1"/>
  <c r="J15" i="1"/>
  <c r="G177" i="1"/>
  <c r="B177" i="1"/>
  <c r="I177" i="1"/>
  <c r="J26" i="1"/>
  <c r="J27" i="1"/>
  <c r="J29" i="1"/>
  <c r="H162" i="1"/>
  <c r="B198" i="1"/>
  <c r="D162" i="1"/>
  <c r="E162" i="1"/>
  <c r="I162" i="1"/>
  <c r="B162" i="1"/>
  <c r="F162" i="1"/>
  <c r="C162" i="1"/>
  <c r="G162" i="1"/>
  <c r="D193" i="1"/>
  <c r="J37" i="1"/>
  <c r="D191" i="1"/>
  <c r="D196" i="1"/>
  <c r="C197" i="1"/>
  <c r="D198" i="1"/>
  <c r="F163" i="1"/>
  <c r="B193" i="1"/>
  <c r="C194" i="1"/>
  <c r="B195" i="1"/>
  <c r="D197" i="1"/>
  <c r="B190" i="1"/>
  <c r="C193" i="1"/>
  <c r="D194" i="1"/>
  <c r="B191" i="1"/>
  <c r="J169" i="1"/>
  <c r="C200" i="1"/>
  <c r="C191" i="1"/>
  <c r="B203" i="1"/>
  <c r="D163" i="1"/>
  <c r="H163" i="1"/>
  <c r="C169" i="1"/>
  <c r="E171" i="1"/>
  <c r="I171" i="1"/>
  <c r="B171" i="1"/>
  <c r="F171" i="1"/>
  <c r="J171" i="1"/>
  <c r="C171" i="1"/>
  <c r="G171" i="1"/>
  <c r="C195" i="1"/>
  <c r="B169" i="1"/>
  <c r="F169" i="1"/>
  <c r="J41" i="1"/>
  <c r="D168" i="1"/>
  <c r="E163" i="1"/>
  <c r="I163" i="1"/>
  <c r="E168" i="1"/>
  <c r="I168" i="1"/>
  <c r="J33" i="1"/>
  <c r="J34" i="1"/>
  <c r="J163" i="1"/>
  <c r="H168" i="1"/>
  <c r="C190" i="1"/>
  <c r="B200" i="1"/>
  <c r="D205" i="1"/>
  <c r="B163" i="1"/>
  <c r="B168" i="1"/>
  <c r="F168" i="1"/>
  <c r="J35" i="1"/>
  <c r="J164" i="1"/>
  <c r="B194" i="1"/>
  <c r="C196" i="1"/>
  <c r="C163" i="1"/>
  <c r="C168" i="1"/>
  <c r="G168" i="1"/>
  <c r="D171" i="1"/>
  <c r="H171" i="1"/>
  <c r="D200" i="1"/>
  <c r="D203" i="1"/>
  <c r="C205" i="1"/>
  <c r="J36" i="1"/>
  <c r="G169" i="1"/>
  <c r="G163" i="1"/>
  <c r="E174" i="1"/>
  <c r="N151" i="1"/>
  <c r="D169" i="1"/>
  <c r="H169" i="1"/>
  <c r="I174" i="1"/>
  <c r="E169" i="1"/>
  <c r="I169" i="1"/>
  <c r="F174" i="1"/>
  <c r="D199" i="1"/>
  <c r="C174" i="1"/>
  <c r="G174" i="1"/>
  <c r="B205" i="1"/>
  <c r="D174" i="1"/>
  <c r="H174" i="1"/>
  <c r="J172" i="1"/>
  <c r="J16" i="1"/>
  <c r="J18" i="1"/>
  <c r="J162" i="1"/>
  <c r="J38" i="1"/>
  <c r="J44" i="1"/>
  <c r="J168" i="1"/>
  <c r="J165" i="1"/>
  <c r="J118" i="1"/>
  <c r="C156" i="1"/>
  <c r="C204" i="1"/>
  <c r="B204" i="1"/>
  <c r="J166" i="1"/>
  <c r="J177" i="1"/>
  <c r="E156" i="1"/>
  <c r="B156" i="1"/>
  <c r="B173" i="1"/>
  <c r="H167" i="1"/>
  <c r="E167" i="1"/>
  <c r="J173" i="1"/>
  <c r="H173" i="1"/>
  <c r="J174" i="1"/>
  <c r="G173" i="1"/>
  <c r="I173" i="1"/>
  <c r="D173" i="1"/>
  <c r="E173" i="1"/>
  <c r="G167" i="1"/>
  <c r="C173" i="1"/>
  <c r="I167" i="1"/>
  <c r="D167" i="1"/>
  <c r="C167" i="1"/>
  <c r="F173" i="1"/>
  <c r="F167" i="1"/>
  <c r="D189" i="1"/>
  <c r="C189" i="1"/>
  <c r="B167" i="1"/>
  <c r="C203" i="1"/>
  <c r="D204" i="1"/>
  <c r="B178" i="1"/>
  <c r="J156" i="1"/>
  <c r="D156" i="1"/>
  <c r="G178" i="1"/>
  <c r="G181" i="1"/>
  <c r="D206" i="1"/>
  <c r="D178" i="1"/>
  <c r="I178" i="1"/>
  <c r="I181" i="1"/>
  <c r="B206" i="1"/>
  <c r="E178" i="1"/>
  <c r="F178" i="1"/>
  <c r="C178" i="1"/>
  <c r="C181" i="1"/>
  <c r="H178" i="1"/>
  <c r="H181" i="1"/>
  <c r="J167" i="1"/>
  <c r="C206" i="1"/>
  <c r="B208" i="1"/>
  <c r="C208" i="1"/>
  <c r="E181" i="1"/>
  <c r="D208" i="1"/>
  <c r="B181" i="1"/>
  <c r="J178" i="1"/>
  <c r="J181" i="1"/>
  <c r="D181" i="1"/>
  <c r="F1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78" authorId="0" shapeId="0" xr:uid="{7D067928-CCDB-48AC-B313-596581A6FAC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يوجد نقص بمقدار 25</t>
        </r>
      </text>
    </comment>
  </commentList>
</comments>
</file>

<file path=xl/sharedStrings.xml><?xml version="1.0" encoding="utf-8"?>
<sst xmlns="http://schemas.openxmlformats.org/spreadsheetml/2006/main" count="369" uniqueCount="82">
  <si>
    <t>No.Of Hotel</t>
  </si>
  <si>
    <t>SUITE</t>
  </si>
  <si>
    <t>Room</t>
  </si>
  <si>
    <t>Bed</t>
  </si>
  <si>
    <t>Jordanian</t>
  </si>
  <si>
    <t>Non Jordanian</t>
  </si>
  <si>
    <t>Total</t>
  </si>
  <si>
    <t>Amman</t>
  </si>
  <si>
    <t>M</t>
  </si>
  <si>
    <t>F</t>
  </si>
  <si>
    <t>Five Stars</t>
  </si>
  <si>
    <t>Four Stars</t>
  </si>
  <si>
    <t>Three Stars</t>
  </si>
  <si>
    <t>Two Stars</t>
  </si>
  <si>
    <t>One Stars</t>
  </si>
  <si>
    <t>TOTAL</t>
  </si>
  <si>
    <t xml:space="preserve"> Apartments B</t>
  </si>
  <si>
    <t xml:space="preserve"> Apartments C</t>
  </si>
  <si>
    <t xml:space="preserve"> Suites A</t>
  </si>
  <si>
    <t xml:space="preserve"> Suites B</t>
  </si>
  <si>
    <t xml:space="preserve"> Suites C</t>
  </si>
  <si>
    <t>Unclassified Hotels</t>
  </si>
  <si>
    <t>Total Amman</t>
  </si>
  <si>
    <t>Petra</t>
  </si>
  <si>
    <t>campping</t>
  </si>
  <si>
    <t>Total Petra</t>
  </si>
  <si>
    <t>Aqaba</t>
  </si>
  <si>
    <t>Hostel</t>
  </si>
  <si>
    <t xml:space="preserve">Camping </t>
  </si>
  <si>
    <t>Total Aqaba</t>
  </si>
  <si>
    <t>Dead Sea</t>
  </si>
  <si>
    <t xml:space="preserve">Two Stars </t>
  </si>
  <si>
    <t>Total Dead Sea</t>
  </si>
  <si>
    <t>SUIET</t>
  </si>
  <si>
    <t>Ma'in</t>
  </si>
  <si>
    <t>Irbid</t>
  </si>
  <si>
    <t>Two stars</t>
  </si>
  <si>
    <t xml:space="preserve">Total </t>
  </si>
  <si>
    <t>Apart. B</t>
  </si>
  <si>
    <t>Apart.C</t>
  </si>
  <si>
    <t>Suite B</t>
  </si>
  <si>
    <t>Total Irbid</t>
  </si>
  <si>
    <t>Ajloun</t>
  </si>
  <si>
    <t>Camping Ajlun</t>
  </si>
  <si>
    <t>Total Ajlun</t>
  </si>
  <si>
    <t>karak</t>
  </si>
  <si>
    <t>Unclassefied Hotels</t>
  </si>
  <si>
    <t>Motel</t>
  </si>
  <si>
    <t>Total Karak</t>
  </si>
  <si>
    <t>Jarash</t>
  </si>
  <si>
    <t>Total Jarash</t>
  </si>
  <si>
    <t>Zarqa</t>
  </si>
  <si>
    <t>Total Zarqa</t>
  </si>
  <si>
    <t>Azraq</t>
  </si>
  <si>
    <t xml:space="preserve">Hostel </t>
  </si>
  <si>
    <t>Total Azraq</t>
  </si>
  <si>
    <t>Madaba</t>
  </si>
  <si>
    <t>Total Madaba</t>
  </si>
  <si>
    <t>Rwashed</t>
  </si>
  <si>
    <t>Total Rwashed</t>
  </si>
  <si>
    <t>AL-fhaes</t>
  </si>
  <si>
    <t>Ma'an</t>
  </si>
  <si>
    <t>Tafiela</t>
  </si>
  <si>
    <t>Campping</t>
  </si>
  <si>
    <t>Total Tafelaa</t>
  </si>
  <si>
    <t>Al-Shobak</t>
  </si>
  <si>
    <t>Wad Rum</t>
  </si>
  <si>
    <t>Total Jordan</t>
  </si>
  <si>
    <t>By classification</t>
  </si>
  <si>
    <t>Total classification</t>
  </si>
  <si>
    <t>Total Apart.&amp;Suite</t>
  </si>
  <si>
    <t>Source: Ministry of Tourism</t>
  </si>
  <si>
    <t>Study &amp; research  Dep.</t>
  </si>
  <si>
    <t>location</t>
  </si>
  <si>
    <t>camping</t>
  </si>
  <si>
    <t>Appartment</t>
  </si>
  <si>
    <t>hostel</t>
  </si>
  <si>
    <t xml:space="preserve">عدد الفنادق / الغرف / الاسرة بالمملكة لغاية  كانون أول 2020 </t>
  </si>
  <si>
    <t>Number of hotel / rooms/ bed - places until Dec 2020</t>
  </si>
  <si>
    <t>Total Ma'an</t>
  </si>
  <si>
    <t>Total Al- Shobak</t>
  </si>
  <si>
    <t>مديرية التخطيط والدراسات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</si>
</sst>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3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" fontId="2" fillId="2" borderId="1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0" fontId="4" fillId="2" borderId="13" xfId="0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/>
    <xf numFmtId="0" fontId="5" fillId="2" borderId="19" xfId="0" applyFont="1" applyFill="1" applyBorder="1" applyAlignment="1">
      <alignment vertical="center"/>
    </xf>
    <xf numFmtId="3" fontId="2" fillId="2" borderId="19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0" fontId="5" fillId="2" borderId="2" xfId="0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/>
    <xf numFmtId="0" fontId="5" fillId="2" borderId="13" xfId="0" applyFont="1" applyFill="1" applyBorder="1" applyAlignment="1">
      <alignment vertical="center"/>
    </xf>
    <xf numFmtId="3" fontId="5" fillId="2" borderId="15" xfId="0" applyNumberFormat="1" applyFont="1" applyFill="1" applyBorder="1" applyAlignment="1" applyProtection="1"/>
    <xf numFmtId="0" fontId="5" fillId="2" borderId="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3" fontId="2" fillId="2" borderId="20" xfId="0" applyNumberFormat="1" applyFont="1" applyFill="1" applyBorder="1" applyAlignment="1" applyProtection="1"/>
    <xf numFmtId="0" fontId="3" fillId="2" borderId="21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 applyProtection="1"/>
    <xf numFmtId="0" fontId="5" fillId="2" borderId="23" xfId="0" applyFont="1" applyFill="1" applyBorder="1" applyAlignment="1">
      <alignment vertical="center"/>
    </xf>
    <xf numFmtId="3" fontId="2" fillId="2" borderId="25" xfId="0" applyNumberFormat="1" applyFont="1" applyFill="1" applyBorder="1" applyAlignment="1" applyProtection="1"/>
    <xf numFmtId="3" fontId="2" fillId="2" borderId="21" xfId="0" applyNumberFormat="1" applyFont="1" applyFill="1" applyBorder="1" applyAlignment="1" applyProtection="1"/>
    <xf numFmtId="0" fontId="5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 applyProtection="1"/>
    <xf numFmtId="3" fontId="5" fillId="2" borderId="20" xfId="0" applyNumberFormat="1" applyFont="1" applyFill="1" applyBorder="1" applyAlignment="1" applyProtection="1"/>
    <xf numFmtId="0" fontId="5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/>
    <xf numFmtId="3" fontId="5" fillId="2" borderId="14" xfId="0" applyNumberFormat="1" applyFont="1" applyFill="1" applyBorder="1" applyAlignment="1" applyProtection="1"/>
    <xf numFmtId="0" fontId="2" fillId="2" borderId="19" xfId="0" applyNumberFormat="1" applyFont="1" applyFill="1" applyBorder="1" applyAlignment="1" applyProtection="1"/>
    <xf numFmtId="3" fontId="2" fillId="2" borderId="27" xfId="0" applyNumberFormat="1" applyFont="1" applyFill="1" applyBorder="1" applyAlignment="1" applyProtection="1"/>
    <xf numFmtId="3" fontId="2" fillId="2" borderId="28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3" fontId="5" fillId="2" borderId="19" xfId="0" applyNumberFormat="1" applyFont="1" applyFill="1" applyBorder="1" applyAlignment="1" applyProtection="1"/>
    <xf numFmtId="1" fontId="5" fillId="2" borderId="19" xfId="0" applyNumberFormat="1" applyFont="1" applyFill="1" applyBorder="1" applyAlignment="1" applyProtection="1"/>
    <xf numFmtId="0" fontId="4" fillId="2" borderId="23" xfId="0" applyNumberFormat="1" applyFont="1" applyFill="1" applyBorder="1" applyAlignment="1" applyProtection="1"/>
    <xf numFmtId="0" fontId="4" fillId="2" borderId="13" xfId="0" applyNumberFormat="1" applyFont="1" applyFill="1" applyBorder="1" applyAlignment="1" applyProtection="1"/>
    <xf numFmtId="0" fontId="2" fillId="2" borderId="2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9" fillId="2" borderId="29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 applyProtection="1">
      <alignment horizontal="center"/>
    </xf>
    <xf numFmtId="0" fontId="11" fillId="3" borderId="29" xfId="0" applyNumberFormat="1" applyFont="1" applyFill="1" applyBorder="1" applyAlignment="1" applyProtection="1">
      <alignment horizontal="center"/>
    </xf>
    <xf numFmtId="3" fontId="5" fillId="3" borderId="29" xfId="0" applyNumberFormat="1" applyFont="1" applyFill="1" applyBorder="1" applyAlignment="1" applyProtection="1">
      <alignment horizontal="center"/>
    </xf>
    <xf numFmtId="0" fontId="5" fillId="4" borderId="17" xfId="0" applyFont="1" applyFill="1" applyBorder="1" applyAlignment="1">
      <alignment vertical="center"/>
    </xf>
    <xf numFmtId="3" fontId="5" fillId="4" borderId="18" xfId="0" applyNumberFormat="1" applyFont="1" applyFill="1" applyBorder="1" applyAlignment="1" applyProtection="1"/>
    <xf numFmtId="0" fontId="5" fillId="2" borderId="32" xfId="0" applyFont="1" applyFill="1" applyBorder="1" applyAlignment="1">
      <alignment vertical="center"/>
    </xf>
    <xf numFmtId="3" fontId="2" fillId="2" borderId="33" xfId="0" applyNumberFormat="1" applyFont="1" applyFill="1" applyBorder="1" applyAlignment="1" applyProtection="1"/>
    <xf numFmtId="3" fontId="2" fillId="2" borderId="34" xfId="0" applyNumberFormat="1" applyFont="1" applyFill="1" applyBorder="1" applyAlignment="1" applyProtection="1"/>
    <xf numFmtId="0" fontId="5" fillId="2" borderId="35" xfId="0" applyFont="1" applyFill="1" applyBorder="1" applyAlignment="1">
      <alignment vertical="center"/>
    </xf>
    <xf numFmtId="3" fontId="2" fillId="2" borderId="29" xfId="0" applyNumberFormat="1" applyFont="1" applyFill="1" applyBorder="1" applyAlignment="1" applyProtection="1"/>
    <xf numFmtId="3" fontId="2" fillId="2" borderId="36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3" fontId="2" fillId="2" borderId="38" xfId="0" applyNumberFormat="1" applyFont="1" applyFill="1" applyBorder="1" applyAlignment="1" applyProtection="1"/>
    <xf numFmtId="3" fontId="5" fillId="2" borderId="33" xfId="0" applyNumberFormat="1" applyFont="1" applyFill="1" applyBorder="1" applyAlignment="1" applyProtection="1"/>
    <xf numFmtId="3" fontId="5" fillId="2" borderId="34" xfId="0" applyNumberFormat="1" applyFont="1" applyFill="1" applyBorder="1" applyAlignment="1" applyProtection="1"/>
    <xf numFmtId="3" fontId="5" fillId="2" borderId="29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2" fillId="2" borderId="35" xfId="0" applyNumberFormat="1" applyFont="1" applyFill="1" applyBorder="1" applyAlignment="1" applyProtection="1"/>
    <xf numFmtId="3" fontId="2" fillId="2" borderId="37" xfId="0" applyNumberFormat="1" applyFont="1" applyFill="1" applyBorder="1" applyAlignment="1" applyProtection="1"/>
    <xf numFmtId="0" fontId="2" fillId="5" borderId="2" xfId="0" applyNumberFormat="1" applyFont="1" applyFill="1" applyBorder="1" applyAlignment="1" applyProtection="1"/>
    <xf numFmtId="0" fontId="4" fillId="5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/>
    </xf>
    <xf numFmtId="3" fontId="6" fillId="2" borderId="14" xfId="0" applyNumberFormat="1" applyFont="1" applyFill="1" applyBorder="1" applyAlignment="1" applyProtection="1">
      <alignment horizontal="center"/>
    </xf>
    <xf numFmtId="3" fontId="6" fillId="2" borderId="15" xfId="0" applyNumberFormat="1" applyFont="1" applyFill="1" applyBorder="1" applyAlignment="1" applyProtection="1">
      <alignment horizontal="center"/>
    </xf>
    <xf numFmtId="3" fontId="5" fillId="4" borderId="18" xfId="0" applyNumberFormat="1" applyFont="1" applyFill="1" applyBorder="1" applyAlignment="1" applyProtection="1">
      <alignment horizontal="center"/>
    </xf>
    <xf numFmtId="0" fontId="2" fillId="6" borderId="2" xfId="0" applyNumberFormat="1" applyFont="1" applyFill="1" applyBorder="1" applyAlignment="1" applyProtection="1"/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 applyProtection="1">
      <alignment horizontal="center"/>
    </xf>
    <xf numFmtId="3" fontId="2" fillId="2" borderId="34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3" fontId="4" fillId="2" borderId="16" xfId="0" applyNumberFormat="1" applyFont="1" applyFill="1" applyBorder="1" applyAlignment="1" applyProtection="1">
      <alignment horizontal="center"/>
    </xf>
    <xf numFmtId="3" fontId="5" fillId="3" borderId="15" xfId="0" applyNumberFormat="1" applyFont="1" applyFill="1" applyBorder="1" applyAlignment="1" applyProtection="1">
      <alignment horizontal="center"/>
    </xf>
    <xf numFmtId="0" fontId="2" fillId="7" borderId="2" xfId="0" applyNumberFormat="1" applyFont="1" applyFill="1" applyBorder="1" applyAlignment="1" applyProtection="1"/>
    <xf numFmtId="0" fontId="4" fillId="7" borderId="9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vertical="center"/>
    </xf>
    <xf numFmtId="3" fontId="5" fillId="4" borderId="7" xfId="0" applyNumberFormat="1" applyFont="1" applyFill="1" applyBorder="1" applyAlignment="1" applyProtection="1"/>
    <xf numFmtId="3" fontId="5" fillId="2" borderId="36" xfId="0" applyNumberFormat="1" applyFont="1" applyFill="1" applyBorder="1" applyAlignment="1" applyProtection="1"/>
    <xf numFmtId="3" fontId="2" fillId="2" borderId="36" xfId="0" applyNumberFormat="1" applyFont="1" applyFill="1" applyBorder="1" applyAlignment="1" applyProtection="1">
      <alignment horizontal="center"/>
    </xf>
    <xf numFmtId="3" fontId="2" fillId="2" borderId="38" xfId="0" applyNumberFormat="1" applyFont="1" applyFill="1" applyBorder="1" applyAlignment="1" applyProtection="1">
      <alignment horizontal="center"/>
    </xf>
    <xf numFmtId="0" fontId="5" fillId="2" borderId="39" xfId="0" applyFont="1" applyFill="1" applyBorder="1" applyAlignment="1">
      <alignment vertical="center"/>
    </xf>
    <xf numFmtId="3" fontId="2" fillId="2" borderId="25" xfId="0" applyNumberFormat="1" applyFont="1" applyFill="1" applyBorder="1" applyAlignment="1" applyProtection="1">
      <alignment horizontal="center"/>
    </xf>
    <xf numFmtId="3" fontId="2" fillId="2" borderId="21" xfId="0" applyNumberFormat="1" applyFont="1" applyFill="1" applyBorder="1" applyAlignment="1" applyProtection="1">
      <alignment horizontal="center"/>
    </xf>
    <xf numFmtId="3" fontId="2" fillId="2" borderId="26" xfId="0" applyNumberFormat="1" applyFont="1" applyFill="1" applyBorder="1" applyAlignment="1" applyProtection="1">
      <alignment horizontal="center"/>
    </xf>
    <xf numFmtId="3" fontId="2" fillId="2" borderId="32" xfId="0" applyNumberFormat="1" applyFont="1" applyFill="1" applyBorder="1" applyAlignment="1" applyProtection="1">
      <alignment horizontal="center"/>
    </xf>
    <xf numFmtId="3" fontId="2" fillId="2" borderId="35" xfId="0" applyNumberFormat="1" applyFont="1" applyFill="1" applyBorder="1" applyAlignment="1" applyProtection="1">
      <alignment horizontal="center"/>
    </xf>
    <xf numFmtId="3" fontId="2" fillId="2" borderId="37" xfId="0" applyNumberFormat="1" applyFont="1" applyFill="1" applyBorder="1" applyAlignment="1" applyProtection="1">
      <alignment horizontal="center"/>
    </xf>
    <xf numFmtId="1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22" xfId="0" applyNumberFormat="1" applyFont="1" applyFill="1" applyBorder="1" applyAlignment="1" applyProtection="1">
      <alignment horizontal="center"/>
    </xf>
    <xf numFmtId="0" fontId="10" fillId="3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a.h/AppData/Local/Temp/Rar$DI01.450/&#1602;&#1575;&#1574;&#1605;&#1577;%20&#1575;&#1604;&#1601;&#1606;&#1575;&#1583;&#1602;%202018%20&#1606;&#1607;&#1575;&#1574;&#1610;%20-%20Copy%20(2)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s by classification"/>
      <sheetName val="شطب"/>
      <sheetName val="hotels by location"/>
      <sheetName val="name of hotels aug.2017"/>
    </sheetNames>
    <sheetDataSet>
      <sheetData sheetId="0" refreshError="1"/>
      <sheetData sheetId="1" refreshError="1">
        <row r="101">
          <cell r="L101">
            <v>0</v>
          </cell>
        </row>
      </sheetData>
      <sheetData sheetId="2" refreshError="1"/>
      <sheetData sheetId="3" refreshError="1">
        <row r="21">
          <cell r="A21">
            <v>17</v>
          </cell>
        </row>
        <row r="29">
          <cell r="A29">
            <v>7</v>
          </cell>
        </row>
        <row r="36">
          <cell r="A36">
            <v>6</v>
          </cell>
        </row>
        <row r="44">
          <cell r="F44">
            <v>18</v>
          </cell>
          <cell r="J44">
            <v>38</v>
          </cell>
          <cell r="L44">
            <v>28</v>
          </cell>
        </row>
        <row r="78">
          <cell r="F78">
            <v>0</v>
          </cell>
          <cell r="J78">
            <v>0</v>
          </cell>
          <cell r="L78">
            <v>0</v>
          </cell>
        </row>
        <row r="82">
          <cell r="A82">
            <v>3</v>
          </cell>
        </row>
        <row r="84">
          <cell r="A84">
            <v>1</v>
          </cell>
        </row>
        <row r="88">
          <cell r="L88">
            <v>0</v>
          </cell>
        </row>
        <row r="136">
          <cell r="F136">
            <v>40</v>
          </cell>
          <cell r="J136">
            <v>4</v>
          </cell>
          <cell r="L136">
            <v>2</v>
          </cell>
        </row>
        <row r="139">
          <cell r="A139">
            <v>2</v>
          </cell>
        </row>
        <row r="145">
          <cell r="A145">
            <v>1</v>
          </cell>
          <cell r="F145">
            <v>1</v>
          </cell>
          <cell r="G145">
            <v>20</v>
          </cell>
          <cell r="H145">
            <v>45</v>
          </cell>
          <cell r="I145">
            <v>13</v>
          </cell>
          <cell r="J145">
            <v>0</v>
          </cell>
          <cell r="K145">
            <v>0</v>
          </cell>
          <cell r="L145">
            <v>0</v>
          </cell>
          <cell r="M145">
            <v>13</v>
          </cell>
        </row>
        <row r="157">
          <cell r="A157">
            <v>11</v>
          </cell>
        </row>
        <row r="216">
          <cell r="A216">
            <v>13</v>
          </cell>
          <cell r="F216">
            <v>0</v>
          </cell>
          <cell r="J216">
            <v>4</v>
          </cell>
          <cell r="L216">
            <v>5</v>
          </cell>
        </row>
        <row r="218">
          <cell r="F218">
            <v>4</v>
          </cell>
        </row>
        <row r="221">
          <cell r="A221">
            <v>2</v>
          </cell>
          <cell r="K221">
            <v>1</v>
          </cell>
          <cell r="L221">
            <v>0</v>
          </cell>
        </row>
        <row r="224">
          <cell r="F224">
            <v>0</v>
          </cell>
          <cell r="L224">
            <v>0</v>
          </cell>
        </row>
        <row r="226">
          <cell r="A226">
            <v>1</v>
          </cell>
          <cell r="L226">
            <v>0</v>
          </cell>
        </row>
        <row r="228">
          <cell r="F228">
            <v>0</v>
          </cell>
          <cell r="J228">
            <v>0</v>
          </cell>
          <cell r="K228">
            <v>0</v>
          </cell>
        </row>
        <row r="232">
          <cell r="L232">
            <v>0</v>
          </cell>
        </row>
        <row r="235">
          <cell r="A235">
            <v>2</v>
          </cell>
        </row>
        <row r="271">
          <cell r="F271">
            <v>26</v>
          </cell>
        </row>
        <row r="283">
          <cell r="F283">
            <v>0</v>
          </cell>
          <cell r="J283">
            <v>0</v>
          </cell>
          <cell r="L283">
            <v>0</v>
          </cell>
        </row>
        <row r="304">
          <cell r="A304">
            <v>9</v>
          </cell>
          <cell r="L304">
            <v>0</v>
          </cell>
        </row>
        <row r="305">
          <cell r="A305">
            <v>1</v>
          </cell>
          <cell r="M305">
            <v>2</v>
          </cell>
        </row>
        <row r="308">
          <cell r="A308">
            <v>1</v>
          </cell>
          <cell r="F308">
            <v>0</v>
          </cell>
          <cell r="G308">
            <v>14</v>
          </cell>
          <cell r="L308">
            <v>0</v>
          </cell>
        </row>
        <row r="310">
          <cell r="F310">
            <v>0</v>
          </cell>
          <cell r="H310">
            <v>24</v>
          </cell>
          <cell r="J310">
            <v>1</v>
          </cell>
          <cell r="L310">
            <v>0</v>
          </cell>
        </row>
        <row r="312">
          <cell r="A312">
            <v>1</v>
          </cell>
          <cell r="F312">
            <v>0</v>
          </cell>
          <cell r="G312">
            <v>19</v>
          </cell>
          <cell r="H312">
            <v>34</v>
          </cell>
          <cell r="J312">
            <v>0</v>
          </cell>
          <cell r="K312">
            <v>0</v>
          </cell>
          <cell r="L312">
            <v>0</v>
          </cell>
        </row>
        <row r="348">
          <cell r="A348">
            <v>1</v>
          </cell>
          <cell r="K348">
            <v>0</v>
          </cell>
          <cell r="L348">
            <v>0</v>
          </cell>
        </row>
        <row r="454">
          <cell r="B454" t="str">
            <v>Total Irbid</v>
          </cell>
          <cell r="K454">
            <v>0</v>
          </cell>
        </row>
        <row r="467">
          <cell r="A467">
            <v>5</v>
          </cell>
        </row>
        <row r="491">
          <cell r="A491">
            <v>1</v>
          </cell>
          <cell r="F491">
            <v>34</v>
          </cell>
          <cell r="G491">
            <v>48</v>
          </cell>
          <cell r="H491">
            <v>90</v>
          </cell>
          <cell r="L491">
            <v>0</v>
          </cell>
        </row>
        <row r="512">
          <cell r="L512">
            <v>0</v>
          </cell>
        </row>
        <row r="574">
          <cell r="F574">
            <v>0</v>
          </cell>
          <cell r="L574">
            <v>0</v>
          </cell>
        </row>
        <row r="594">
          <cell r="F594">
            <v>0</v>
          </cell>
          <cell r="J594">
            <v>0</v>
          </cell>
          <cell r="L594">
            <v>0</v>
          </cell>
        </row>
        <row r="596">
          <cell r="A596">
            <v>1</v>
          </cell>
          <cell r="F596">
            <v>0</v>
          </cell>
          <cell r="H596">
            <v>40</v>
          </cell>
          <cell r="K596">
            <v>0</v>
          </cell>
          <cell r="L596">
            <v>0</v>
          </cell>
        </row>
        <row r="600">
          <cell r="F600">
            <v>0</v>
          </cell>
        </row>
        <row r="608">
          <cell r="A608">
            <v>3</v>
          </cell>
        </row>
        <row r="617">
          <cell r="L617">
            <v>0</v>
          </cell>
        </row>
        <row r="624">
          <cell r="F624">
            <v>0</v>
          </cell>
          <cell r="J624">
            <v>0</v>
          </cell>
        </row>
        <row r="627">
          <cell r="A627">
            <v>2</v>
          </cell>
          <cell r="F627">
            <v>0</v>
          </cell>
          <cell r="L627">
            <v>0</v>
          </cell>
        </row>
        <row r="629">
          <cell r="A629">
            <v>1</v>
          </cell>
          <cell r="F629">
            <v>0</v>
          </cell>
          <cell r="G629">
            <v>5</v>
          </cell>
          <cell r="J629">
            <v>0</v>
          </cell>
          <cell r="L629">
            <v>0</v>
          </cell>
        </row>
        <row r="636">
          <cell r="F636">
            <v>0</v>
          </cell>
        </row>
        <row r="642">
          <cell r="F642">
            <v>0</v>
          </cell>
          <cell r="K642">
            <v>0</v>
          </cell>
          <cell r="L642">
            <v>0</v>
          </cell>
        </row>
        <row r="652">
          <cell r="A652">
            <v>1</v>
          </cell>
          <cell r="F652">
            <v>0</v>
          </cell>
          <cell r="G652">
            <v>30</v>
          </cell>
          <cell r="H652">
            <v>90</v>
          </cell>
          <cell r="I652">
            <v>3</v>
          </cell>
          <cell r="J652">
            <v>0</v>
          </cell>
          <cell r="K652">
            <v>0</v>
          </cell>
          <cell r="L652">
            <v>0</v>
          </cell>
          <cell r="M652">
            <v>3</v>
          </cell>
        </row>
        <row r="657">
          <cell r="F657">
            <v>0</v>
          </cell>
        </row>
        <row r="661">
          <cell r="L661">
            <v>0</v>
          </cell>
        </row>
        <row r="678">
          <cell r="M678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"/>
  <sheetViews>
    <sheetView tabSelected="1" topLeftCell="G148" workbookViewId="0">
      <selection activeCell="K91" sqref="K1:K1048576"/>
    </sheetView>
  </sheetViews>
  <sheetFormatPr defaultColWidth="8.609375" defaultRowHeight="13.5" x14ac:dyDescent="0.15"/>
  <cols>
    <col min="1" max="1" width="14.9296875" style="1" customWidth="1"/>
    <col min="2" max="2" width="9.55078125" style="1" customWidth="1"/>
    <col min="3" max="3" width="11.43359375" style="1" customWidth="1"/>
    <col min="4" max="4" width="10.22265625" style="1" customWidth="1"/>
    <col min="5" max="5" width="9.4140625" style="1" customWidth="1"/>
    <col min="6" max="7" width="8.609375" style="1"/>
    <col min="8" max="8" width="9.4140625" style="1" customWidth="1"/>
    <col min="9" max="9" width="8.609375" style="1"/>
    <col min="10" max="10" width="8.33984375" style="1" customWidth="1"/>
    <col min="11" max="16384" width="8.609375" style="1"/>
  </cols>
  <sheetData>
    <row r="1" spans="1:12" ht="14.25" x14ac:dyDescent="0.15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2" ht="15" thickBot="1" x14ac:dyDescent="0.2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x14ac:dyDescent="0.15">
      <c r="A3" s="65"/>
      <c r="B3" s="110" t="s">
        <v>0</v>
      </c>
      <c r="C3" s="110" t="s">
        <v>1</v>
      </c>
      <c r="D3" s="110" t="s">
        <v>2</v>
      </c>
      <c r="E3" s="110" t="s">
        <v>3</v>
      </c>
      <c r="F3" s="110" t="s">
        <v>4</v>
      </c>
      <c r="G3" s="110"/>
      <c r="H3" s="110" t="s">
        <v>5</v>
      </c>
      <c r="I3" s="110"/>
      <c r="J3" s="107" t="s">
        <v>6</v>
      </c>
    </row>
    <row r="4" spans="1:12" ht="18" customHeight="1" thickBot="1" x14ac:dyDescent="0.2">
      <c r="A4" s="66" t="s">
        <v>7</v>
      </c>
      <c r="B4" s="111"/>
      <c r="C4" s="111"/>
      <c r="D4" s="111"/>
      <c r="E4" s="111"/>
      <c r="F4" s="3" t="s">
        <v>8</v>
      </c>
      <c r="G4" s="3" t="s">
        <v>9</v>
      </c>
      <c r="H4" s="3" t="s">
        <v>8</v>
      </c>
      <c r="I4" s="3" t="s">
        <v>9</v>
      </c>
      <c r="J4" s="108"/>
    </row>
    <row r="5" spans="1:12" x14ac:dyDescent="0.15">
      <c r="A5" s="4" t="s">
        <v>10</v>
      </c>
      <c r="B5" s="67">
        <v>19</v>
      </c>
      <c r="C5" s="68">
        <v>639</v>
      </c>
      <c r="D5" s="68">
        <v>4839</v>
      </c>
      <c r="E5" s="68">
        <v>7735</v>
      </c>
      <c r="F5" s="68">
        <v>4472</v>
      </c>
      <c r="G5" s="68">
        <v>693</v>
      </c>
      <c r="H5" s="68">
        <v>111</v>
      </c>
      <c r="I5" s="68">
        <v>126</v>
      </c>
      <c r="J5" s="68">
        <f>SUM(F5,G5,H5,I5)</f>
        <v>5402</v>
      </c>
      <c r="K5" s="6"/>
    </row>
    <row r="6" spans="1:12" x14ac:dyDescent="0.15">
      <c r="A6" s="4" t="s">
        <v>11</v>
      </c>
      <c r="B6" s="67">
        <v>31</v>
      </c>
      <c r="C6" s="68">
        <v>320</v>
      </c>
      <c r="D6" s="68">
        <v>3222</v>
      </c>
      <c r="E6" s="68">
        <v>4891</v>
      </c>
      <c r="F6" s="68">
        <v>1315</v>
      </c>
      <c r="G6" s="68">
        <v>135</v>
      </c>
      <c r="H6" s="68">
        <v>62</v>
      </c>
      <c r="I6" s="68">
        <v>27</v>
      </c>
      <c r="J6" s="69">
        <f>SUM(F6,G6,H6,I6)</f>
        <v>1539</v>
      </c>
      <c r="K6" s="6"/>
    </row>
    <row r="7" spans="1:12" x14ac:dyDescent="0.15">
      <c r="A7" s="4" t="s">
        <v>12</v>
      </c>
      <c r="B7" s="67">
        <v>46</v>
      </c>
      <c r="C7" s="68">
        <v>313</v>
      </c>
      <c r="D7" s="68">
        <v>2282</v>
      </c>
      <c r="E7" s="68">
        <v>3992</v>
      </c>
      <c r="F7" s="68">
        <v>748</v>
      </c>
      <c r="G7" s="68">
        <v>79</v>
      </c>
      <c r="H7" s="68">
        <v>31</v>
      </c>
      <c r="I7" s="68">
        <v>4</v>
      </c>
      <c r="J7" s="69">
        <f>SUM(F7,G7,H7,I7)</f>
        <v>862</v>
      </c>
      <c r="K7" s="6"/>
    </row>
    <row r="8" spans="1:12" x14ac:dyDescent="0.15">
      <c r="A8" s="4" t="s">
        <v>13</v>
      </c>
      <c r="B8" s="67">
        <v>40</v>
      </c>
      <c r="C8" s="68">
        <v>196</v>
      </c>
      <c r="D8" s="68">
        <v>1060</v>
      </c>
      <c r="E8" s="68">
        <v>2370</v>
      </c>
      <c r="F8" s="68">
        <v>179</v>
      </c>
      <c r="G8" s="68">
        <v>31</v>
      </c>
      <c r="H8" s="68">
        <v>30</v>
      </c>
      <c r="I8" s="68">
        <v>11</v>
      </c>
      <c r="J8" s="69">
        <f>SUM(F8,G8,H8,I8)</f>
        <v>251</v>
      </c>
      <c r="K8" s="6"/>
      <c r="L8" s="6"/>
    </row>
    <row r="9" spans="1:12" ht="14.25" thickBot="1" x14ac:dyDescent="0.2">
      <c r="A9" s="4" t="s">
        <v>14</v>
      </c>
      <c r="B9" s="67">
        <v>30</v>
      </c>
      <c r="C9" s="68">
        <f>'[1]name of hotels aug.2017'!F271</f>
        <v>26</v>
      </c>
      <c r="D9" s="68">
        <v>682</v>
      </c>
      <c r="E9" s="68">
        <v>1417</v>
      </c>
      <c r="F9" s="68">
        <v>83</v>
      </c>
      <c r="G9" s="68">
        <v>11</v>
      </c>
      <c r="H9" s="68">
        <v>14</v>
      </c>
      <c r="I9" s="68">
        <v>3</v>
      </c>
      <c r="J9" s="70">
        <f>SUM(F9,G9,H9,I9)</f>
        <v>111</v>
      </c>
      <c r="K9" s="6"/>
    </row>
    <row r="10" spans="1:12" ht="14.25" thickBot="1" x14ac:dyDescent="0.2">
      <c r="A10" s="8" t="s">
        <v>15</v>
      </c>
      <c r="B10" s="71">
        <f>SUM(B5:B9)</f>
        <v>166</v>
      </c>
      <c r="C10" s="71">
        <f>SUM(C5:C9)</f>
        <v>1494</v>
      </c>
      <c r="D10" s="71">
        <f>SUM(D5:D9)</f>
        <v>12085</v>
      </c>
      <c r="E10" s="71">
        <f>SUM(E5:E9)</f>
        <v>20405</v>
      </c>
      <c r="F10" s="71">
        <f>SUM(F5:F9)</f>
        <v>6797</v>
      </c>
      <c r="G10" s="71">
        <f>SUM(G5:G9)</f>
        <v>949</v>
      </c>
      <c r="H10" s="71">
        <f>SUM(H5:H9)</f>
        <v>248</v>
      </c>
      <c r="I10" s="71">
        <f t="shared" ref="C10:J10" si="0">SUM(I5:I9)</f>
        <v>171</v>
      </c>
      <c r="J10" s="71">
        <f>SUM(J5:J9)</f>
        <v>8165</v>
      </c>
      <c r="K10" s="6"/>
    </row>
    <row r="11" spans="1:12" x14ac:dyDescent="0.15">
      <c r="A11" s="4" t="s">
        <v>16</v>
      </c>
      <c r="B11" s="67">
        <v>37</v>
      </c>
      <c r="C11" s="68">
        <v>8</v>
      </c>
      <c r="D11" s="68">
        <v>1484</v>
      </c>
      <c r="E11" s="68">
        <v>2925</v>
      </c>
      <c r="F11" s="68">
        <v>95</v>
      </c>
      <c r="G11" s="68">
        <v>24</v>
      </c>
      <c r="H11" s="68">
        <v>38</v>
      </c>
      <c r="I11" s="68">
        <v>1</v>
      </c>
      <c r="J11" s="69">
        <f>SUM(F11,G11,H11,I11)</f>
        <v>158</v>
      </c>
      <c r="K11" s="6"/>
    </row>
    <row r="12" spans="1:12" x14ac:dyDescent="0.15">
      <c r="A12" s="4" t="s">
        <v>17</v>
      </c>
      <c r="B12" s="68">
        <v>95</v>
      </c>
      <c r="C12" s="68">
        <v>46</v>
      </c>
      <c r="D12" s="68">
        <v>2810</v>
      </c>
      <c r="E12" s="68">
        <v>4751</v>
      </c>
      <c r="F12" s="68">
        <v>167</v>
      </c>
      <c r="G12" s="68">
        <v>32</v>
      </c>
      <c r="H12" s="68">
        <v>76</v>
      </c>
      <c r="I12" s="68">
        <v>0</v>
      </c>
      <c r="J12" s="69">
        <f>SUM(F12,G12,H12,I12)</f>
        <v>275</v>
      </c>
      <c r="K12" s="6"/>
    </row>
    <row r="13" spans="1:12" ht="13.5" customHeight="1" x14ac:dyDescent="0.15">
      <c r="A13" s="4" t="s">
        <v>18</v>
      </c>
      <c r="B13" s="68">
        <f>'[1]name of hotels aug.2017'!$A$467</f>
        <v>5</v>
      </c>
      <c r="C13" s="68">
        <v>571</v>
      </c>
      <c r="D13" s="68">
        <v>223</v>
      </c>
      <c r="E13" s="68">
        <v>734</v>
      </c>
      <c r="F13" s="68">
        <v>561</v>
      </c>
      <c r="G13" s="68">
        <v>62</v>
      </c>
      <c r="H13" s="68">
        <v>3</v>
      </c>
      <c r="I13" s="68">
        <v>3</v>
      </c>
      <c r="J13" s="69">
        <f>SUM(F13,G13,H13,I13)</f>
        <v>629</v>
      </c>
      <c r="K13" s="6"/>
    </row>
    <row r="14" spans="1:12" ht="13.5" customHeight="1" x14ac:dyDescent="0.15">
      <c r="A14" s="4" t="s">
        <v>19</v>
      </c>
      <c r="B14" s="68">
        <v>18</v>
      </c>
      <c r="C14" s="68">
        <v>504</v>
      </c>
      <c r="D14" s="68">
        <v>37</v>
      </c>
      <c r="E14" s="68">
        <v>1019</v>
      </c>
      <c r="F14" s="68">
        <v>113</v>
      </c>
      <c r="G14" s="68">
        <v>18</v>
      </c>
      <c r="H14" s="68">
        <v>10</v>
      </c>
      <c r="I14" s="68">
        <v>11</v>
      </c>
      <c r="J14" s="69">
        <f>SUM(F14,G14,H14,I14)</f>
        <v>152</v>
      </c>
      <c r="K14" s="6"/>
    </row>
    <row r="15" spans="1:12" ht="13.5" customHeight="1" thickBot="1" x14ac:dyDescent="0.2">
      <c r="A15" s="4" t="s">
        <v>20</v>
      </c>
      <c r="B15" s="68">
        <v>18</v>
      </c>
      <c r="C15" s="68">
        <v>344</v>
      </c>
      <c r="D15" s="68">
        <v>176</v>
      </c>
      <c r="E15" s="68">
        <v>1007</v>
      </c>
      <c r="F15" s="68">
        <v>33</v>
      </c>
      <c r="G15" s="68">
        <v>7</v>
      </c>
      <c r="H15" s="68">
        <v>10</v>
      </c>
      <c r="I15" s="68">
        <f>'[1]name of hotels aug.2017'!L512</f>
        <v>0</v>
      </c>
      <c r="J15" s="69">
        <f>SUM(F15,G15,H15,I15)</f>
        <v>50</v>
      </c>
      <c r="K15" s="6"/>
    </row>
    <row r="16" spans="1:12" ht="13.5" customHeight="1" thickBot="1" x14ac:dyDescent="0.2">
      <c r="A16" s="8" t="s">
        <v>15</v>
      </c>
      <c r="B16" s="72">
        <f>SUM(B11:B15)</f>
        <v>173</v>
      </c>
      <c r="C16" s="72">
        <f>SUM(C11:C15)</f>
        <v>1473</v>
      </c>
      <c r="D16" s="72">
        <f>SUM(D11:D15)</f>
        <v>4730</v>
      </c>
      <c r="E16" s="72">
        <f>SUM(E11:E15)</f>
        <v>10436</v>
      </c>
      <c r="F16" s="72">
        <f>SUM(F11:F15)</f>
        <v>969</v>
      </c>
      <c r="G16" s="72">
        <f t="shared" ref="C16:J16" si="1">SUM(G11:G15)</f>
        <v>143</v>
      </c>
      <c r="H16" s="72">
        <f t="shared" si="1"/>
        <v>137</v>
      </c>
      <c r="I16" s="72">
        <f t="shared" si="1"/>
        <v>15</v>
      </c>
      <c r="J16" s="72">
        <f t="shared" si="1"/>
        <v>1264</v>
      </c>
      <c r="K16" s="6"/>
    </row>
    <row r="17" spans="1:13" ht="13.5" customHeight="1" thickBot="1" x14ac:dyDescent="0.2">
      <c r="A17" s="8" t="s">
        <v>21</v>
      </c>
      <c r="B17" s="72">
        <v>49</v>
      </c>
      <c r="C17" s="72">
        <f>'[1]name of hotels aug.2017'!F574</f>
        <v>0</v>
      </c>
      <c r="D17" s="72">
        <v>619</v>
      </c>
      <c r="E17" s="72">
        <v>1357</v>
      </c>
      <c r="F17" s="72">
        <v>57</v>
      </c>
      <c r="G17" s="72">
        <v>2</v>
      </c>
      <c r="H17" s="72">
        <v>4</v>
      </c>
      <c r="I17" s="72">
        <f>'[1]name of hotels aug.2017'!L574</f>
        <v>0</v>
      </c>
      <c r="J17" s="72">
        <f>SUM(F17,G17,H17,I17)</f>
        <v>63</v>
      </c>
      <c r="K17" s="6"/>
    </row>
    <row r="18" spans="1:13" s="9" customFormat="1" ht="21" customHeight="1" thickBot="1" x14ac:dyDescent="0.2">
      <c r="A18" s="49" t="s">
        <v>22</v>
      </c>
      <c r="B18" s="73">
        <f>SUM(B10,B16,B17)</f>
        <v>388</v>
      </c>
      <c r="C18" s="73">
        <f t="shared" ref="C18:J18" si="2">SUM(C10,C16,C17)</f>
        <v>2967</v>
      </c>
      <c r="D18" s="73">
        <f t="shared" si="2"/>
        <v>17434</v>
      </c>
      <c r="E18" s="73">
        <f t="shared" si="2"/>
        <v>32198</v>
      </c>
      <c r="F18" s="73">
        <f t="shared" si="2"/>
        <v>7823</v>
      </c>
      <c r="G18" s="73">
        <f t="shared" si="2"/>
        <v>1094</v>
      </c>
      <c r="H18" s="73">
        <f t="shared" si="2"/>
        <v>389</v>
      </c>
      <c r="I18" s="73">
        <f t="shared" si="2"/>
        <v>186</v>
      </c>
      <c r="J18" s="73">
        <f t="shared" si="2"/>
        <v>9492</v>
      </c>
    </row>
    <row r="19" spans="1:13" ht="16.5" customHeight="1" thickBo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3" x14ac:dyDescent="0.15">
      <c r="A20" s="65"/>
      <c r="B20" s="110" t="s">
        <v>0</v>
      </c>
      <c r="C20" s="110" t="s">
        <v>1</v>
      </c>
      <c r="D20" s="110" t="s">
        <v>2</v>
      </c>
      <c r="E20" s="110" t="s">
        <v>3</v>
      </c>
      <c r="F20" s="110" t="s">
        <v>4</v>
      </c>
      <c r="G20" s="110"/>
      <c r="H20" s="110" t="s">
        <v>5</v>
      </c>
      <c r="I20" s="110"/>
      <c r="J20" s="107" t="s">
        <v>6</v>
      </c>
    </row>
    <row r="21" spans="1:13" ht="18" customHeight="1" thickBot="1" x14ac:dyDescent="0.2">
      <c r="A21" s="66" t="s">
        <v>23</v>
      </c>
      <c r="B21" s="111"/>
      <c r="C21" s="111"/>
      <c r="D21" s="111"/>
      <c r="E21" s="111"/>
      <c r="F21" s="3" t="s">
        <v>8</v>
      </c>
      <c r="G21" s="3" t="s">
        <v>9</v>
      </c>
      <c r="H21" s="3" t="s">
        <v>8</v>
      </c>
      <c r="I21" s="3" t="s">
        <v>9</v>
      </c>
      <c r="J21" s="108"/>
    </row>
    <row r="22" spans="1:13" x14ac:dyDescent="0.15">
      <c r="A22" s="4" t="s">
        <v>10</v>
      </c>
      <c r="B22" s="67">
        <f>'[1]name of hotels aug.2017'!$A$36</f>
        <v>6</v>
      </c>
      <c r="C22" s="68">
        <v>65</v>
      </c>
      <c r="D22" s="68">
        <v>816</v>
      </c>
      <c r="E22" s="68">
        <v>998</v>
      </c>
      <c r="F22" s="68">
        <v>422</v>
      </c>
      <c r="G22" s="68">
        <v>5</v>
      </c>
      <c r="H22" s="68">
        <v>10</v>
      </c>
      <c r="I22" s="68">
        <v>0</v>
      </c>
      <c r="J22" s="69">
        <f>SUM(F22,G22,H22,I22)</f>
        <v>437</v>
      </c>
      <c r="K22" s="6"/>
    </row>
    <row r="23" spans="1:13" x14ac:dyDescent="0.15">
      <c r="A23" s="4" t="s">
        <v>11</v>
      </c>
      <c r="B23" s="67">
        <v>4</v>
      </c>
      <c r="C23" s="68">
        <v>7</v>
      </c>
      <c r="D23" s="68">
        <v>416</v>
      </c>
      <c r="E23" s="68">
        <v>760</v>
      </c>
      <c r="F23" s="68">
        <v>88</v>
      </c>
      <c r="G23" s="68">
        <v>2</v>
      </c>
      <c r="H23" s="68">
        <v>2</v>
      </c>
      <c r="I23" s="68">
        <f>'[1]name of hotels aug.2017'!L88</f>
        <v>0</v>
      </c>
      <c r="J23" s="69">
        <f>SUM(F23,G23,H23,I23)</f>
        <v>92</v>
      </c>
      <c r="K23" s="6"/>
    </row>
    <row r="24" spans="1:13" x14ac:dyDescent="0.15">
      <c r="A24" s="4" t="s">
        <v>12</v>
      </c>
      <c r="B24" s="67">
        <f>'[1]name of hotels aug.2017'!$A$157</f>
        <v>11</v>
      </c>
      <c r="C24" s="68">
        <v>32</v>
      </c>
      <c r="D24" s="68">
        <v>595</v>
      </c>
      <c r="E24" s="68">
        <v>1205</v>
      </c>
      <c r="F24" s="68">
        <v>149</v>
      </c>
      <c r="G24" s="68">
        <v>5</v>
      </c>
      <c r="H24" s="68">
        <v>17</v>
      </c>
      <c r="I24" s="68">
        <v>0</v>
      </c>
      <c r="J24" s="69">
        <f>SUM(F24,G24,H24,I24)</f>
        <v>171</v>
      </c>
      <c r="K24" s="6"/>
      <c r="M24" s="6"/>
    </row>
    <row r="25" spans="1:13" x14ac:dyDescent="0.15">
      <c r="A25" s="4" t="s">
        <v>14</v>
      </c>
      <c r="B25" s="67">
        <f>'[1]name of hotels aug.2017'!$A$304</f>
        <v>9</v>
      </c>
      <c r="C25" s="68">
        <v>13</v>
      </c>
      <c r="D25" s="68">
        <v>209</v>
      </c>
      <c r="E25" s="68">
        <v>411</v>
      </c>
      <c r="F25" s="68">
        <v>33</v>
      </c>
      <c r="G25" s="68">
        <v>4</v>
      </c>
      <c r="H25" s="68">
        <v>6</v>
      </c>
      <c r="I25" s="68">
        <f>'[1]name of hotels aug.2017'!L304</f>
        <v>0</v>
      </c>
      <c r="J25" s="69">
        <f>SUM(F25,G25,H25,I25)</f>
        <v>43</v>
      </c>
      <c r="K25" s="6"/>
    </row>
    <row r="26" spans="1:13" ht="14.25" thickBot="1" x14ac:dyDescent="0.2">
      <c r="A26" s="4" t="s">
        <v>24</v>
      </c>
      <c r="B26" s="67">
        <v>4</v>
      </c>
      <c r="C26" s="67">
        <v>2</v>
      </c>
      <c r="D26" s="67">
        <v>125</v>
      </c>
      <c r="E26" s="67">
        <v>195</v>
      </c>
      <c r="F26" s="67">
        <v>7</v>
      </c>
      <c r="G26" s="67">
        <v>0</v>
      </c>
      <c r="H26" s="67">
        <v>1</v>
      </c>
      <c r="I26" s="67">
        <f>'[1]name of hotels aug.2017'!L661</f>
        <v>0</v>
      </c>
      <c r="J26" s="69">
        <f>SUM(F26,G26,H26,I26)</f>
        <v>8</v>
      </c>
      <c r="K26" s="6"/>
    </row>
    <row r="27" spans="1:13" ht="14.25" thickBot="1" x14ac:dyDescent="0.2">
      <c r="A27" s="8" t="s">
        <v>15</v>
      </c>
      <c r="B27" s="71">
        <f>SUM(B22:B26)</f>
        <v>34</v>
      </c>
      <c r="C27" s="71">
        <f t="shared" ref="C27:J27" si="3">SUM(C22:C26)</f>
        <v>119</v>
      </c>
      <c r="D27" s="71">
        <f t="shared" si="3"/>
        <v>2161</v>
      </c>
      <c r="E27" s="71">
        <f t="shared" si="3"/>
        <v>3569</v>
      </c>
      <c r="F27" s="71">
        <f t="shared" si="3"/>
        <v>699</v>
      </c>
      <c r="G27" s="71">
        <f t="shared" si="3"/>
        <v>16</v>
      </c>
      <c r="H27" s="71">
        <f t="shared" si="3"/>
        <v>36</v>
      </c>
      <c r="I27" s="71">
        <f t="shared" si="3"/>
        <v>0</v>
      </c>
      <c r="J27" s="71">
        <f t="shared" si="3"/>
        <v>751</v>
      </c>
      <c r="K27" s="6"/>
    </row>
    <row r="28" spans="1:13" ht="14.25" thickBot="1" x14ac:dyDescent="0.2">
      <c r="A28" s="8" t="s">
        <v>21</v>
      </c>
      <c r="B28" s="71">
        <v>12</v>
      </c>
      <c r="C28" s="71">
        <v>5</v>
      </c>
      <c r="D28" s="71">
        <v>185</v>
      </c>
      <c r="E28" s="71">
        <v>361</v>
      </c>
      <c r="F28" s="71">
        <v>27</v>
      </c>
      <c r="G28" s="71">
        <v>3</v>
      </c>
      <c r="H28" s="71">
        <v>5</v>
      </c>
      <c r="I28" s="71">
        <f>'[1]name of hotels aug.2017'!L617</f>
        <v>0</v>
      </c>
      <c r="J28" s="71">
        <f>SUM(F28,G28,H28,I28)</f>
        <v>35</v>
      </c>
      <c r="K28" s="6"/>
    </row>
    <row r="29" spans="1:13" s="9" customFormat="1" ht="21" customHeight="1" thickBot="1" x14ac:dyDescent="0.2">
      <c r="A29" s="49" t="s">
        <v>25</v>
      </c>
      <c r="B29" s="73">
        <f>SUM(B27:B28)</f>
        <v>46</v>
      </c>
      <c r="C29" s="73">
        <f t="shared" ref="C29:J29" si="4">SUM(C27:C28)</f>
        <v>124</v>
      </c>
      <c r="D29" s="73">
        <f t="shared" si="4"/>
        <v>2346</v>
      </c>
      <c r="E29" s="73">
        <f t="shared" si="4"/>
        <v>3930</v>
      </c>
      <c r="F29" s="73">
        <f t="shared" si="4"/>
        <v>726</v>
      </c>
      <c r="G29" s="73">
        <f t="shared" si="4"/>
        <v>19</v>
      </c>
      <c r="H29" s="73">
        <f t="shared" si="4"/>
        <v>41</v>
      </c>
      <c r="I29" s="73">
        <f t="shared" si="4"/>
        <v>0</v>
      </c>
      <c r="J29" s="73">
        <f t="shared" si="4"/>
        <v>786</v>
      </c>
    </row>
    <row r="30" spans="1:13" ht="18" customHeight="1" thickBo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6"/>
    </row>
    <row r="31" spans="1:13" x14ac:dyDescent="0.15">
      <c r="A31" s="74"/>
      <c r="B31" s="110" t="s">
        <v>0</v>
      </c>
      <c r="C31" s="110" t="s">
        <v>1</v>
      </c>
      <c r="D31" s="110" t="s">
        <v>2</v>
      </c>
      <c r="E31" s="110" t="s">
        <v>3</v>
      </c>
      <c r="F31" s="110" t="s">
        <v>4</v>
      </c>
      <c r="G31" s="110"/>
      <c r="H31" s="110" t="s">
        <v>5</v>
      </c>
      <c r="I31" s="110"/>
      <c r="J31" s="107" t="s">
        <v>6</v>
      </c>
    </row>
    <row r="32" spans="1:13" ht="18" customHeight="1" thickBot="1" x14ac:dyDescent="0.2">
      <c r="A32" s="76" t="s">
        <v>26</v>
      </c>
      <c r="B32" s="111"/>
      <c r="C32" s="111"/>
      <c r="D32" s="111"/>
      <c r="E32" s="111"/>
      <c r="F32" s="3" t="s">
        <v>8</v>
      </c>
      <c r="G32" s="3" t="s">
        <v>9</v>
      </c>
      <c r="H32" s="3" t="s">
        <v>8</v>
      </c>
      <c r="I32" s="3" t="s">
        <v>9</v>
      </c>
      <c r="J32" s="108"/>
    </row>
    <row r="33" spans="1:15" x14ac:dyDescent="0.15">
      <c r="A33" s="13" t="s">
        <v>10</v>
      </c>
      <c r="B33" s="67">
        <v>9</v>
      </c>
      <c r="C33" s="67">
        <f>'[1]name of hotels aug.2017'!F44</f>
        <v>18</v>
      </c>
      <c r="D33" s="67">
        <f>493+1756</f>
        <v>2249</v>
      </c>
      <c r="E33" s="67">
        <v>3399</v>
      </c>
      <c r="F33" s="67">
        <v>1523</v>
      </c>
      <c r="G33" s="67">
        <f>'[1]name of hotels aug.2017'!J44</f>
        <v>38</v>
      </c>
      <c r="H33" s="67">
        <v>575</v>
      </c>
      <c r="I33" s="67">
        <f>'[1]name of hotels aug.2017'!L44</f>
        <v>28</v>
      </c>
      <c r="J33" s="67">
        <f>SUM(F33:I33)</f>
        <v>2164</v>
      </c>
      <c r="K33" s="6"/>
      <c r="L33" s="6"/>
      <c r="M33" s="14"/>
      <c r="N33" s="6"/>
      <c r="O33" s="6"/>
    </row>
    <row r="34" spans="1:15" x14ac:dyDescent="0.15">
      <c r="A34" s="4" t="s">
        <v>11</v>
      </c>
      <c r="B34" s="67">
        <v>5</v>
      </c>
      <c r="C34" s="67">
        <f>'[1]name of hotels aug.2017'!F78</f>
        <v>0</v>
      </c>
      <c r="D34" s="67">
        <v>892</v>
      </c>
      <c r="E34" s="67">
        <v>1129</v>
      </c>
      <c r="F34" s="67">
        <v>178</v>
      </c>
      <c r="G34" s="67">
        <f>'[1]name of hotels aug.2017'!J78</f>
        <v>0</v>
      </c>
      <c r="H34" s="67">
        <v>51</v>
      </c>
      <c r="I34" s="67">
        <f>'[1]name of hotels aug.2017'!L78</f>
        <v>0</v>
      </c>
      <c r="J34" s="67">
        <f t="shared" ref="J34:J37" si="5">SUM(F34:I34)</f>
        <v>229</v>
      </c>
    </row>
    <row r="35" spans="1:15" x14ac:dyDescent="0.15">
      <c r="A35" s="4" t="s">
        <v>12</v>
      </c>
      <c r="B35" s="67">
        <v>5</v>
      </c>
      <c r="C35" s="67">
        <f>'[1]name of hotels aug.2017'!F136</f>
        <v>40</v>
      </c>
      <c r="D35" s="67">
        <v>318</v>
      </c>
      <c r="E35" s="67">
        <v>605</v>
      </c>
      <c r="F35" s="67">
        <v>89</v>
      </c>
      <c r="G35" s="67">
        <f>'[1]name of hotels aug.2017'!J136</f>
        <v>4</v>
      </c>
      <c r="H35" s="67">
        <v>88</v>
      </c>
      <c r="I35" s="67">
        <f>'[1]name of hotels aug.2017'!L136</f>
        <v>2</v>
      </c>
      <c r="J35" s="67">
        <f t="shared" si="5"/>
        <v>183</v>
      </c>
    </row>
    <row r="36" spans="1:15" x14ac:dyDescent="0.15">
      <c r="A36" s="4" t="s">
        <v>13</v>
      </c>
      <c r="B36" s="67">
        <f>'[1]name of hotels aug.2017'!A216</f>
        <v>13</v>
      </c>
      <c r="C36" s="67">
        <f>'[1]name of hotels aug.2017'!F216</f>
        <v>0</v>
      </c>
      <c r="D36" s="67">
        <v>732</v>
      </c>
      <c r="E36" s="67">
        <v>1552</v>
      </c>
      <c r="F36" s="67">
        <v>104</v>
      </c>
      <c r="G36" s="67">
        <f>'[1]name of hotels aug.2017'!J216</f>
        <v>4</v>
      </c>
      <c r="H36" s="67">
        <v>111</v>
      </c>
      <c r="I36" s="67">
        <f>'[1]name of hotels aug.2017'!L216</f>
        <v>5</v>
      </c>
      <c r="J36" s="67">
        <f t="shared" si="5"/>
        <v>224</v>
      </c>
    </row>
    <row r="37" spans="1:15" ht="14.25" thickBot="1" x14ac:dyDescent="0.2">
      <c r="A37" s="4" t="s">
        <v>14</v>
      </c>
      <c r="B37" s="67">
        <v>12</v>
      </c>
      <c r="C37" s="67">
        <f>'[1]name of hotels aug.2017'!F283</f>
        <v>0</v>
      </c>
      <c r="D37" s="67">
        <v>502</v>
      </c>
      <c r="E37" s="67">
        <v>1118</v>
      </c>
      <c r="F37" s="67">
        <v>50</v>
      </c>
      <c r="G37" s="67">
        <f>'[1]name of hotels aug.2017'!J283</f>
        <v>0</v>
      </c>
      <c r="H37" s="67">
        <v>43</v>
      </c>
      <c r="I37" s="67">
        <f>'[1]name of hotels aug.2017'!L283</f>
        <v>0</v>
      </c>
      <c r="J37" s="67">
        <f t="shared" si="5"/>
        <v>93</v>
      </c>
    </row>
    <row r="38" spans="1:15" ht="14.25" thickBot="1" x14ac:dyDescent="0.2">
      <c r="A38" s="8" t="s">
        <v>15</v>
      </c>
      <c r="B38" s="71">
        <f>SUM(B33:B37)</f>
        <v>44</v>
      </c>
      <c r="C38" s="71">
        <f t="shared" ref="C38:J38" si="6">SUM(C33:C37)</f>
        <v>58</v>
      </c>
      <c r="D38" s="71">
        <f t="shared" si="6"/>
        <v>4693</v>
      </c>
      <c r="E38" s="71">
        <f t="shared" si="6"/>
        <v>7803</v>
      </c>
      <c r="F38" s="71">
        <f t="shared" si="6"/>
        <v>1944</v>
      </c>
      <c r="G38" s="71">
        <f t="shared" si="6"/>
        <v>46</v>
      </c>
      <c r="H38" s="71">
        <f t="shared" si="6"/>
        <v>868</v>
      </c>
      <c r="I38" s="71">
        <f t="shared" si="6"/>
        <v>35</v>
      </c>
      <c r="J38" s="71">
        <f t="shared" si="6"/>
        <v>2893</v>
      </c>
    </row>
    <row r="39" spans="1:15" x14ac:dyDescent="0.15">
      <c r="A39" s="4" t="s">
        <v>17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9"/>
      <c r="L39" s="9"/>
      <c r="M39" s="9"/>
    </row>
    <row r="40" spans="1:15" x14ac:dyDescent="0.15">
      <c r="A40" s="4" t="s">
        <v>20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f>[1]شطب!L101</f>
        <v>0</v>
      </c>
      <c r="J40" s="68">
        <v>0</v>
      </c>
    </row>
    <row r="41" spans="1:15" x14ac:dyDescent="0.15">
      <c r="A41" s="4" t="s">
        <v>21</v>
      </c>
      <c r="B41" s="68">
        <v>21</v>
      </c>
      <c r="C41" s="68">
        <f>'[1]name of hotels aug.2017'!F594</f>
        <v>0</v>
      </c>
      <c r="D41" s="68">
        <v>682</v>
      </c>
      <c r="E41" s="68">
        <v>1752</v>
      </c>
      <c r="F41" s="68">
        <v>118</v>
      </c>
      <c r="G41" s="68">
        <f>'[1]name of hotels aug.2017'!J594</f>
        <v>0</v>
      </c>
      <c r="H41" s="68">
        <v>41</v>
      </c>
      <c r="I41" s="68">
        <f>'[1]name of hotels aug.2017'!L594</f>
        <v>0</v>
      </c>
      <c r="J41" s="68">
        <f>SUM(F41:I41)</f>
        <v>159</v>
      </c>
    </row>
    <row r="42" spans="1:15" x14ac:dyDescent="0.15">
      <c r="A42" s="4" t="s">
        <v>27</v>
      </c>
      <c r="B42" s="68">
        <v>19</v>
      </c>
      <c r="C42" s="68"/>
      <c r="D42" s="68">
        <v>328</v>
      </c>
      <c r="E42" s="68">
        <v>821</v>
      </c>
      <c r="F42" s="68">
        <v>27</v>
      </c>
      <c r="G42" s="68"/>
      <c r="H42" s="68">
        <v>28</v>
      </c>
      <c r="I42" s="68"/>
      <c r="J42" s="68">
        <f t="shared" ref="J42:J43" si="7">SUM(F42:I42)</f>
        <v>55</v>
      </c>
    </row>
    <row r="43" spans="1:15" ht="14.25" thickBot="1" x14ac:dyDescent="0.2">
      <c r="A43" s="4" t="s">
        <v>28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f t="shared" si="7"/>
        <v>0</v>
      </c>
    </row>
    <row r="44" spans="1:15" s="9" customFormat="1" ht="21" customHeight="1" thickBot="1" x14ac:dyDescent="0.2">
      <c r="A44" s="49" t="s">
        <v>29</v>
      </c>
      <c r="B44" s="73">
        <f>SUM(B39:B43,B38)</f>
        <v>84</v>
      </c>
      <c r="C44" s="73">
        <f t="shared" ref="C44:J44" si="8">SUM(C39:C43,C38)</f>
        <v>58</v>
      </c>
      <c r="D44" s="73">
        <f t="shared" si="8"/>
        <v>5703</v>
      </c>
      <c r="E44" s="73">
        <f t="shared" si="8"/>
        <v>10376</v>
      </c>
      <c r="F44" s="73">
        <f t="shared" si="8"/>
        <v>2089</v>
      </c>
      <c r="G44" s="73">
        <f t="shared" si="8"/>
        <v>46</v>
      </c>
      <c r="H44" s="73">
        <f t="shared" si="8"/>
        <v>937</v>
      </c>
      <c r="I44" s="73">
        <f t="shared" si="8"/>
        <v>35</v>
      </c>
      <c r="J44" s="73">
        <f t="shared" si="8"/>
        <v>3107</v>
      </c>
    </row>
    <row r="45" spans="1:15" ht="14.25" thickBot="1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</row>
    <row r="46" spans="1:15" x14ac:dyDescent="0.15">
      <c r="A46" s="74"/>
      <c r="B46" s="110" t="s">
        <v>0</v>
      </c>
      <c r="C46" s="110" t="s">
        <v>1</v>
      </c>
      <c r="D46" s="110" t="s">
        <v>2</v>
      </c>
      <c r="E46" s="110" t="s">
        <v>3</v>
      </c>
      <c r="F46" s="110" t="s">
        <v>4</v>
      </c>
      <c r="G46" s="110"/>
      <c r="H46" s="110" t="s">
        <v>5</v>
      </c>
      <c r="I46" s="110"/>
      <c r="J46" s="107" t="s">
        <v>6</v>
      </c>
    </row>
    <row r="47" spans="1:15" ht="18" customHeight="1" thickBot="1" x14ac:dyDescent="0.2">
      <c r="A47" s="75" t="s">
        <v>30</v>
      </c>
      <c r="B47" s="111"/>
      <c r="C47" s="111"/>
      <c r="D47" s="111"/>
      <c r="E47" s="111"/>
      <c r="F47" s="3" t="s">
        <v>8</v>
      </c>
      <c r="G47" s="3" t="s">
        <v>9</v>
      </c>
      <c r="H47" s="3" t="s">
        <v>8</v>
      </c>
      <c r="I47" s="3" t="s">
        <v>9</v>
      </c>
      <c r="J47" s="108"/>
    </row>
    <row r="48" spans="1:15" x14ac:dyDescent="0.15">
      <c r="A48" s="4" t="s">
        <v>10</v>
      </c>
      <c r="B48" s="68">
        <f>'[1]name of hotels aug.2017'!$A$29</f>
        <v>7</v>
      </c>
      <c r="C48" s="68">
        <v>379</v>
      </c>
      <c r="D48" s="68">
        <v>1846</v>
      </c>
      <c r="E48" s="68">
        <v>2555</v>
      </c>
      <c r="F48" s="68">
        <v>2013</v>
      </c>
      <c r="G48" s="68">
        <v>152</v>
      </c>
      <c r="H48" s="68">
        <v>44</v>
      </c>
      <c r="I48" s="68">
        <v>131</v>
      </c>
      <c r="J48" s="68">
        <f>SUM(F48,G48,H48,I48)</f>
        <v>2340</v>
      </c>
    </row>
    <row r="49" spans="1:13" x14ac:dyDescent="0.15">
      <c r="A49" s="4" t="s">
        <v>11</v>
      </c>
      <c r="B49" s="68">
        <f>'[1]name of hotels aug.2017'!A82</f>
        <v>3</v>
      </c>
      <c r="C49" s="68">
        <v>39</v>
      </c>
      <c r="D49" s="68">
        <v>581</v>
      </c>
      <c r="E49" s="68">
        <v>780</v>
      </c>
      <c r="F49" s="68">
        <v>387</v>
      </c>
      <c r="G49" s="68">
        <v>19</v>
      </c>
      <c r="H49" s="68">
        <v>16</v>
      </c>
      <c r="I49" s="68">
        <v>14</v>
      </c>
      <c r="J49" s="68">
        <f>SUM(F49,G49,H49,I49)</f>
        <v>436</v>
      </c>
    </row>
    <row r="50" spans="1:13" ht="14.25" thickBot="1" x14ac:dyDescent="0.2">
      <c r="A50" s="4" t="s">
        <v>31</v>
      </c>
      <c r="B50" s="68">
        <v>2</v>
      </c>
      <c r="C50" s="68">
        <f>'[1]name of hotels aug.2017'!F218</f>
        <v>4</v>
      </c>
      <c r="D50" s="68">
        <v>29</v>
      </c>
      <c r="E50" s="68">
        <v>58</v>
      </c>
      <c r="F50" s="68">
        <v>53</v>
      </c>
      <c r="G50" s="68">
        <v>2</v>
      </c>
      <c r="H50" s="68">
        <v>2</v>
      </c>
      <c r="I50" s="68">
        <v>1</v>
      </c>
      <c r="J50" s="68">
        <f>SUM(F50,G50,H50,I50)</f>
        <v>58</v>
      </c>
    </row>
    <row r="51" spans="1:13" s="9" customFormat="1" ht="21" customHeight="1" thickBot="1" x14ac:dyDescent="0.2">
      <c r="A51" s="49" t="s">
        <v>32</v>
      </c>
      <c r="B51" s="73">
        <f>SUM(B48:B50)</f>
        <v>12</v>
      </c>
      <c r="C51" s="73">
        <f t="shared" ref="C51:J51" si="9">SUM(C48:C50)</f>
        <v>422</v>
      </c>
      <c r="D51" s="73">
        <f t="shared" si="9"/>
        <v>2456</v>
      </c>
      <c r="E51" s="73">
        <f t="shared" si="9"/>
        <v>3393</v>
      </c>
      <c r="F51" s="73">
        <f t="shared" si="9"/>
        <v>2453</v>
      </c>
      <c r="G51" s="73">
        <f t="shared" si="9"/>
        <v>173</v>
      </c>
      <c r="H51" s="73">
        <f t="shared" si="9"/>
        <v>62</v>
      </c>
      <c r="I51" s="73">
        <f t="shared" si="9"/>
        <v>146</v>
      </c>
      <c r="J51" s="73">
        <f t="shared" si="9"/>
        <v>2834</v>
      </c>
    </row>
    <row r="52" spans="1:13" x14ac:dyDescent="0.15">
      <c r="A52" s="18"/>
      <c r="B52" s="19"/>
      <c r="C52" s="19"/>
      <c r="D52" s="19"/>
      <c r="E52" s="19"/>
      <c r="F52" s="19"/>
      <c r="G52" s="19"/>
      <c r="H52" s="19"/>
      <c r="I52" s="19"/>
      <c r="J52" s="19"/>
    </row>
    <row r="53" spans="1:13" ht="15" thickBot="1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3" x14ac:dyDescent="0.15">
      <c r="A54" s="74"/>
      <c r="B54" s="110" t="s">
        <v>0</v>
      </c>
      <c r="C54" s="110" t="s">
        <v>33</v>
      </c>
      <c r="D54" s="110" t="s">
        <v>2</v>
      </c>
      <c r="E54" s="110" t="s">
        <v>3</v>
      </c>
      <c r="F54" s="110" t="s">
        <v>4</v>
      </c>
      <c r="G54" s="110"/>
      <c r="H54" s="110" t="s">
        <v>5</v>
      </c>
      <c r="I54" s="110"/>
      <c r="J54" s="107" t="s">
        <v>6</v>
      </c>
    </row>
    <row r="55" spans="1:13" ht="18" customHeight="1" thickBot="1" x14ac:dyDescent="0.2">
      <c r="A55" s="76" t="s">
        <v>34</v>
      </c>
      <c r="B55" s="113"/>
      <c r="C55" s="113"/>
      <c r="D55" s="113"/>
      <c r="E55" s="113"/>
      <c r="F55" s="20" t="s">
        <v>8</v>
      </c>
      <c r="G55" s="20" t="s">
        <v>9</v>
      </c>
      <c r="H55" s="20" t="s">
        <v>8</v>
      </c>
      <c r="I55" s="20" t="s">
        <v>9</v>
      </c>
      <c r="J55" s="112"/>
    </row>
    <row r="56" spans="1:13" ht="14.25" thickBot="1" x14ac:dyDescent="0.2">
      <c r="A56" s="15" t="s">
        <v>11</v>
      </c>
      <c r="B56" s="16">
        <f>'[1]name of hotels aug.2017'!A84</f>
        <v>1</v>
      </c>
      <c r="C56" s="16">
        <v>19</v>
      </c>
      <c r="D56" s="16">
        <v>78</v>
      </c>
      <c r="E56" s="16">
        <v>148</v>
      </c>
      <c r="F56" s="16">
        <v>168</v>
      </c>
      <c r="G56" s="16">
        <v>9</v>
      </c>
      <c r="H56" s="16">
        <v>6</v>
      </c>
      <c r="I56" s="16">
        <v>10</v>
      </c>
      <c r="J56" s="16">
        <f>SUM(F56,G56,H56,I56)</f>
        <v>193</v>
      </c>
      <c r="K56" s="9"/>
      <c r="L56" s="9"/>
      <c r="M56" s="9"/>
    </row>
    <row r="57" spans="1:13" ht="14.25" thickBot="1" x14ac:dyDescent="0.2">
      <c r="A57" s="18"/>
      <c r="B57" s="6"/>
      <c r="C57" s="6"/>
      <c r="D57" s="6"/>
      <c r="E57" s="6"/>
      <c r="F57" s="6"/>
      <c r="G57" s="6"/>
      <c r="H57" s="6"/>
      <c r="I57" s="6"/>
      <c r="J57" s="19"/>
    </row>
    <row r="58" spans="1:13" x14ac:dyDescent="0.15">
      <c r="A58" s="74"/>
      <c r="B58" s="110" t="s">
        <v>0</v>
      </c>
      <c r="C58" s="110" t="s">
        <v>1</v>
      </c>
      <c r="D58" s="110" t="s">
        <v>2</v>
      </c>
      <c r="E58" s="110" t="s">
        <v>3</v>
      </c>
      <c r="F58" s="110" t="s">
        <v>4</v>
      </c>
      <c r="G58" s="110"/>
      <c r="H58" s="110" t="s">
        <v>5</v>
      </c>
      <c r="I58" s="110"/>
      <c r="J58" s="107" t="s">
        <v>6</v>
      </c>
    </row>
    <row r="59" spans="1:13" ht="18" customHeight="1" thickBot="1" x14ac:dyDescent="0.2">
      <c r="A59" s="75" t="s">
        <v>35</v>
      </c>
      <c r="B59" s="111"/>
      <c r="C59" s="111"/>
      <c r="D59" s="111"/>
      <c r="E59" s="111"/>
      <c r="F59" s="3" t="s">
        <v>8</v>
      </c>
      <c r="G59" s="3" t="s">
        <v>9</v>
      </c>
      <c r="H59" s="3" t="s">
        <v>8</v>
      </c>
      <c r="I59" s="3" t="s">
        <v>9</v>
      </c>
      <c r="J59" s="108"/>
    </row>
    <row r="60" spans="1:13" x14ac:dyDescent="0.15">
      <c r="A60" s="4" t="s">
        <v>12</v>
      </c>
      <c r="B60" s="67">
        <f>SUM('[1]name of hotels aug.2017'!A139)</f>
        <v>2</v>
      </c>
      <c r="C60" s="67">
        <v>75</v>
      </c>
      <c r="D60" s="67">
        <v>65</v>
      </c>
      <c r="E60" s="67">
        <v>328</v>
      </c>
      <c r="F60" s="67">
        <v>24</v>
      </c>
      <c r="G60" s="67">
        <v>4</v>
      </c>
      <c r="H60" s="67">
        <v>7</v>
      </c>
      <c r="I60" s="67">
        <v>0</v>
      </c>
      <c r="J60" s="67">
        <f>SUM(F60,G60,H60,I60)</f>
        <v>35</v>
      </c>
    </row>
    <row r="61" spans="1:13" x14ac:dyDescent="0.15">
      <c r="A61" s="4" t="s">
        <v>36</v>
      </c>
      <c r="B61" s="67">
        <f>SUM('[1]name of hotels aug.2017'!A235)</f>
        <v>2</v>
      </c>
      <c r="C61" s="67">
        <v>0</v>
      </c>
      <c r="D61" s="67">
        <v>45</v>
      </c>
      <c r="E61" s="67">
        <v>80</v>
      </c>
      <c r="F61" s="67">
        <v>7</v>
      </c>
      <c r="G61" s="67">
        <v>0</v>
      </c>
      <c r="H61" s="67">
        <v>0</v>
      </c>
      <c r="I61" s="67">
        <v>0</v>
      </c>
      <c r="J61" s="67">
        <f t="shared" ref="J61:J62" si="10">SUM(F61,G61,H61,I61)</f>
        <v>7</v>
      </c>
    </row>
    <row r="62" spans="1:13" ht="14.25" thickBot="1" x14ac:dyDescent="0.2">
      <c r="A62" s="4" t="s">
        <v>14</v>
      </c>
      <c r="B62" s="67">
        <v>4</v>
      </c>
      <c r="C62" s="67">
        <v>2</v>
      </c>
      <c r="D62" s="67">
        <v>66</v>
      </c>
      <c r="E62" s="67">
        <v>128</v>
      </c>
      <c r="F62" s="67">
        <v>7</v>
      </c>
      <c r="G62" s="67">
        <v>0</v>
      </c>
      <c r="H62" s="67">
        <v>1</v>
      </c>
      <c r="I62" s="67">
        <v>0</v>
      </c>
      <c r="J62" s="67">
        <f t="shared" si="10"/>
        <v>8</v>
      </c>
    </row>
    <row r="63" spans="1:13" ht="14.25" thickBot="1" x14ac:dyDescent="0.2">
      <c r="A63" s="8" t="s">
        <v>37</v>
      </c>
      <c r="B63" s="71">
        <f>SUM(B60:B62)</f>
        <v>8</v>
      </c>
      <c r="C63" s="71">
        <f t="shared" ref="C63:J63" si="11">SUM(C60:C62)</f>
        <v>77</v>
      </c>
      <c r="D63" s="71">
        <f t="shared" si="11"/>
        <v>176</v>
      </c>
      <c r="E63" s="71">
        <f t="shared" si="11"/>
        <v>536</v>
      </c>
      <c r="F63" s="71">
        <f t="shared" si="11"/>
        <v>38</v>
      </c>
      <c r="G63" s="71">
        <f t="shared" si="11"/>
        <v>4</v>
      </c>
      <c r="H63" s="71">
        <f t="shared" si="11"/>
        <v>8</v>
      </c>
      <c r="I63" s="71">
        <f t="shared" si="11"/>
        <v>0</v>
      </c>
      <c r="J63" s="71">
        <f t="shared" si="11"/>
        <v>50</v>
      </c>
    </row>
    <row r="64" spans="1:13" x14ac:dyDescent="0.15">
      <c r="A64" s="4" t="s">
        <v>38</v>
      </c>
      <c r="B64" s="67">
        <f>SUM('[1]name of hotels aug.2017'!A348)</f>
        <v>1</v>
      </c>
      <c r="C64" s="67">
        <v>35</v>
      </c>
      <c r="D64" s="67">
        <v>35</v>
      </c>
      <c r="E64" s="67">
        <v>55</v>
      </c>
      <c r="F64" s="67">
        <v>5</v>
      </c>
      <c r="G64" s="67">
        <v>3</v>
      </c>
      <c r="H64" s="67">
        <f>SUM('[1]name of hotels aug.2017'!K348)</f>
        <v>0</v>
      </c>
      <c r="I64" s="67">
        <f>SUM('[1]name of hotels aug.2017'!L348)</f>
        <v>0</v>
      </c>
      <c r="J64" s="67">
        <f t="shared" ref="J64:J67" si="12">SUM(F64,G64,H64,I64)</f>
        <v>8</v>
      </c>
    </row>
    <row r="65" spans="1:13" x14ac:dyDescent="0.15">
      <c r="A65" s="4" t="s">
        <v>39</v>
      </c>
      <c r="B65" s="67">
        <v>0</v>
      </c>
      <c r="C65" s="67">
        <f>SUM('[1]name of hotels aug.2017'!B454)</f>
        <v>0</v>
      </c>
      <c r="D65" s="67">
        <v>0</v>
      </c>
      <c r="E65" s="67">
        <v>0</v>
      </c>
      <c r="F65" s="67">
        <v>0</v>
      </c>
      <c r="G65" s="67">
        <v>0</v>
      </c>
      <c r="H65" s="67">
        <f>SUM('[1]name of hotels aug.2017'!K454)</f>
        <v>0</v>
      </c>
      <c r="I65" s="67">
        <v>0</v>
      </c>
      <c r="J65" s="67">
        <f t="shared" si="12"/>
        <v>0</v>
      </c>
    </row>
    <row r="66" spans="1:13" x14ac:dyDescent="0.15">
      <c r="A66" s="4" t="s">
        <v>40</v>
      </c>
      <c r="B66" s="67">
        <f>SUM('[1]name of hotels aug.2017'!A491)</f>
        <v>1</v>
      </c>
      <c r="C66" s="67">
        <f>SUM('[1]name of hotels aug.2017'!F491)</f>
        <v>34</v>
      </c>
      <c r="D66" s="67">
        <f>SUM('[1]name of hotels aug.2017'!G491)</f>
        <v>48</v>
      </c>
      <c r="E66" s="67">
        <f>SUM('[1]name of hotels aug.2017'!H491)</f>
        <v>90</v>
      </c>
      <c r="F66" s="67">
        <v>17</v>
      </c>
      <c r="G66" s="67">
        <v>3</v>
      </c>
      <c r="H66" s="67">
        <v>4</v>
      </c>
      <c r="I66" s="67">
        <f>SUM('[1]name of hotels aug.2017'!L491)</f>
        <v>0</v>
      </c>
      <c r="J66" s="67">
        <f t="shared" si="12"/>
        <v>24</v>
      </c>
    </row>
    <row r="67" spans="1:13" ht="14.25" thickBot="1" x14ac:dyDescent="0.2">
      <c r="A67" s="17" t="s">
        <v>21</v>
      </c>
      <c r="B67" s="67">
        <v>2</v>
      </c>
      <c r="C67" s="67">
        <f>'[1]name of hotels aug.2017'!F600</f>
        <v>0</v>
      </c>
      <c r="D67" s="67">
        <v>31</v>
      </c>
      <c r="E67" s="67">
        <v>58</v>
      </c>
      <c r="F67" s="67">
        <v>9</v>
      </c>
      <c r="G67" s="67">
        <v>4</v>
      </c>
      <c r="H67" s="67">
        <v>0</v>
      </c>
      <c r="I67" s="67">
        <v>0</v>
      </c>
      <c r="J67" s="67">
        <f t="shared" si="12"/>
        <v>13</v>
      </c>
    </row>
    <row r="68" spans="1:13" s="9" customFormat="1" ht="21" customHeight="1" thickBot="1" x14ac:dyDescent="0.2">
      <c r="A68" s="49" t="s">
        <v>41</v>
      </c>
      <c r="B68" s="73">
        <f>SUM(B63,B64:B67)</f>
        <v>12</v>
      </c>
      <c r="C68" s="73">
        <f t="shared" ref="C68:J68" si="13">SUM(C63,C64:C67)</f>
        <v>146</v>
      </c>
      <c r="D68" s="73">
        <f t="shared" si="13"/>
        <v>290</v>
      </c>
      <c r="E68" s="73">
        <f t="shared" si="13"/>
        <v>739</v>
      </c>
      <c r="F68" s="73">
        <f t="shared" si="13"/>
        <v>69</v>
      </c>
      <c r="G68" s="73">
        <f t="shared" si="13"/>
        <v>14</v>
      </c>
      <c r="H68" s="73">
        <f t="shared" si="13"/>
        <v>12</v>
      </c>
      <c r="I68" s="73">
        <f t="shared" si="13"/>
        <v>0</v>
      </c>
      <c r="J68" s="73">
        <f t="shared" si="13"/>
        <v>95</v>
      </c>
    </row>
    <row r="69" spans="1:13" ht="14.25" thickBot="1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</row>
    <row r="70" spans="1:13" x14ac:dyDescent="0.15">
      <c r="A70" s="74"/>
      <c r="B70" s="110" t="s">
        <v>0</v>
      </c>
      <c r="C70" s="110" t="s">
        <v>1</v>
      </c>
      <c r="D70" s="110" t="s">
        <v>2</v>
      </c>
      <c r="E70" s="110" t="s">
        <v>3</v>
      </c>
      <c r="F70" s="110" t="s">
        <v>4</v>
      </c>
      <c r="G70" s="110"/>
      <c r="H70" s="110" t="s">
        <v>5</v>
      </c>
      <c r="I70" s="110"/>
      <c r="J70" s="107" t="s">
        <v>6</v>
      </c>
    </row>
    <row r="71" spans="1:13" ht="18" customHeight="1" thickBot="1" x14ac:dyDescent="0.2">
      <c r="A71" s="76" t="s">
        <v>42</v>
      </c>
      <c r="B71" s="113"/>
      <c r="C71" s="111"/>
      <c r="D71" s="113"/>
      <c r="E71" s="113"/>
      <c r="F71" s="20" t="s">
        <v>8</v>
      </c>
      <c r="G71" s="20" t="s">
        <v>9</v>
      </c>
      <c r="H71" s="20" t="s">
        <v>8</v>
      </c>
      <c r="I71" s="20" t="s">
        <v>9</v>
      </c>
      <c r="J71" s="112"/>
    </row>
    <row r="72" spans="1:13" ht="14.25" thickBot="1" x14ac:dyDescent="0.2">
      <c r="A72" s="51" t="s">
        <v>13</v>
      </c>
      <c r="B72" s="59">
        <f>'[1]name of hotels aug.2017'!$A$221</f>
        <v>2</v>
      </c>
      <c r="C72" s="59">
        <v>0</v>
      </c>
      <c r="D72" s="59">
        <v>48</v>
      </c>
      <c r="E72" s="59">
        <v>61</v>
      </c>
      <c r="F72" s="59">
        <v>5</v>
      </c>
      <c r="G72" s="59">
        <v>1</v>
      </c>
      <c r="H72" s="59">
        <f>'[1]name of hotels aug.2017'!K221</f>
        <v>1</v>
      </c>
      <c r="I72" s="59">
        <f>'[1]name of hotels aug.2017'!L221</f>
        <v>0</v>
      </c>
      <c r="J72" s="60">
        <f>SUM(F72:I72)</f>
        <v>7</v>
      </c>
    </row>
    <row r="73" spans="1:13" ht="14.25" thickBot="1" x14ac:dyDescent="0.2">
      <c r="A73" s="54" t="s">
        <v>43</v>
      </c>
      <c r="B73" s="61">
        <v>2</v>
      </c>
      <c r="C73" s="61">
        <f>'[1]name of hotels aug.2017'!F657</f>
        <v>0</v>
      </c>
      <c r="D73" s="61">
        <v>24</v>
      </c>
      <c r="E73" s="61">
        <v>96</v>
      </c>
      <c r="F73" s="61">
        <v>18</v>
      </c>
      <c r="G73" s="61">
        <v>2</v>
      </c>
      <c r="H73" s="61">
        <v>0</v>
      </c>
      <c r="I73" s="61">
        <v>0</v>
      </c>
      <c r="J73" s="60">
        <f>SUM(F73:I73)</f>
        <v>20</v>
      </c>
    </row>
    <row r="74" spans="1:13" s="9" customFormat="1" ht="21" customHeight="1" thickBot="1" x14ac:dyDescent="0.2">
      <c r="A74" s="49" t="s">
        <v>44</v>
      </c>
      <c r="B74" s="50">
        <f>SUM(B72:B73)</f>
        <v>4</v>
      </c>
      <c r="C74" s="50">
        <f t="shared" ref="C74:J74" si="14">SUM(C72:C73)</f>
        <v>0</v>
      </c>
      <c r="D74" s="50">
        <f t="shared" si="14"/>
        <v>72</v>
      </c>
      <c r="E74" s="50">
        <f t="shared" si="14"/>
        <v>157</v>
      </c>
      <c r="F74" s="50">
        <f t="shared" si="14"/>
        <v>23</v>
      </c>
      <c r="G74" s="50">
        <f t="shared" si="14"/>
        <v>3</v>
      </c>
      <c r="H74" s="50">
        <f t="shared" si="14"/>
        <v>1</v>
      </c>
      <c r="I74" s="50">
        <f t="shared" si="14"/>
        <v>0</v>
      </c>
      <c r="J74" s="50">
        <f t="shared" si="14"/>
        <v>27</v>
      </c>
    </row>
    <row r="75" spans="1:13" ht="14.25" thickBot="1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1"/>
    </row>
    <row r="76" spans="1:13" x14ac:dyDescent="0.15">
      <c r="A76" s="74"/>
      <c r="B76" s="110" t="s">
        <v>0</v>
      </c>
      <c r="C76" s="110" t="s">
        <v>1</v>
      </c>
      <c r="D76" s="110" t="s">
        <v>2</v>
      </c>
      <c r="E76" s="110" t="s">
        <v>3</v>
      </c>
      <c r="F76" s="110" t="s">
        <v>4</v>
      </c>
      <c r="G76" s="110"/>
      <c r="H76" s="110" t="s">
        <v>5</v>
      </c>
      <c r="I76" s="110"/>
      <c r="J76" s="107" t="s">
        <v>6</v>
      </c>
      <c r="K76" s="9"/>
      <c r="L76" s="9"/>
      <c r="M76" s="9"/>
    </row>
    <row r="77" spans="1:13" ht="18" customHeight="1" thickBot="1" x14ac:dyDescent="0.2">
      <c r="A77" s="76" t="s">
        <v>45</v>
      </c>
      <c r="B77" s="111"/>
      <c r="C77" s="111"/>
      <c r="D77" s="111"/>
      <c r="E77" s="111"/>
      <c r="F77" s="3" t="s">
        <v>8</v>
      </c>
      <c r="G77" s="3" t="s">
        <v>9</v>
      </c>
      <c r="H77" s="3" t="s">
        <v>8</v>
      </c>
      <c r="I77" s="3" t="s">
        <v>9</v>
      </c>
      <c r="J77" s="108"/>
    </row>
    <row r="78" spans="1:13" ht="14.25" thickBot="1" x14ac:dyDescent="0.2">
      <c r="A78" s="13" t="s">
        <v>11</v>
      </c>
      <c r="B78" s="95">
        <v>1</v>
      </c>
      <c r="C78" s="96">
        <v>4</v>
      </c>
      <c r="D78" s="96">
        <v>86</v>
      </c>
      <c r="E78" s="96">
        <v>172</v>
      </c>
      <c r="F78" s="96">
        <v>40</v>
      </c>
      <c r="G78" s="96">
        <v>30</v>
      </c>
      <c r="H78" s="96">
        <v>10</v>
      </c>
      <c r="I78" s="96">
        <v>0</v>
      </c>
      <c r="J78" s="97">
        <f>SUM(F78:I78)</f>
        <v>80</v>
      </c>
    </row>
    <row r="79" spans="1:13" x14ac:dyDescent="0.15">
      <c r="A79" s="22" t="s">
        <v>13</v>
      </c>
      <c r="B79" s="98">
        <v>1</v>
      </c>
      <c r="C79" s="77">
        <f>'[1]name of hotels aug.2017'!F224</f>
        <v>0</v>
      </c>
      <c r="D79" s="77">
        <v>17</v>
      </c>
      <c r="E79" s="77">
        <v>70</v>
      </c>
      <c r="F79" s="77">
        <v>3</v>
      </c>
      <c r="G79" s="77">
        <v>2</v>
      </c>
      <c r="H79" s="77">
        <v>1</v>
      </c>
      <c r="I79" s="77">
        <f>'[1]name of hotels aug.2017'!L224</f>
        <v>0</v>
      </c>
      <c r="J79" s="78">
        <f>SUM(F79:I79)</f>
        <v>6</v>
      </c>
    </row>
    <row r="80" spans="1:13" x14ac:dyDescent="0.15">
      <c r="A80" s="22" t="s">
        <v>14</v>
      </c>
      <c r="B80" s="99">
        <v>1</v>
      </c>
      <c r="C80" s="46">
        <f>'[1]name of hotels aug.2017'!F310</f>
        <v>0</v>
      </c>
      <c r="D80" s="46">
        <v>10</v>
      </c>
      <c r="E80" s="46">
        <f>'[1]name of hotels aug.2017'!H310</f>
        <v>24</v>
      </c>
      <c r="F80" s="46"/>
      <c r="G80" s="46">
        <f>'[1]name of hotels aug.2017'!J310</f>
        <v>1</v>
      </c>
      <c r="H80" s="46">
        <v>1</v>
      </c>
      <c r="I80" s="46">
        <f>'[1]name of hotels aug.2017'!L310</f>
        <v>0</v>
      </c>
      <c r="J80" s="92">
        <f t="shared" ref="J80:J82" si="15">SUM(F80:I80)</f>
        <v>2</v>
      </c>
    </row>
    <row r="81" spans="1:13" x14ac:dyDescent="0.15">
      <c r="A81" s="22" t="s">
        <v>75</v>
      </c>
      <c r="B81" s="99">
        <v>1</v>
      </c>
      <c r="C81" s="46">
        <f>'[1]name of hotels aug.2017'!F624</f>
        <v>0</v>
      </c>
      <c r="D81" s="46">
        <v>24</v>
      </c>
      <c r="E81" s="46">
        <v>70</v>
      </c>
      <c r="F81" s="46">
        <v>1</v>
      </c>
      <c r="G81" s="46">
        <f>'[1]name of hotels aug.2017'!J624</f>
        <v>0</v>
      </c>
      <c r="H81" s="46">
        <v>0</v>
      </c>
      <c r="I81" s="46">
        <v>1</v>
      </c>
      <c r="J81" s="92">
        <f t="shared" si="15"/>
        <v>2</v>
      </c>
    </row>
    <row r="82" spans="1:13" ht="14.25" thickBot="1" x14ac:dyDescent="0.2">
      <c r="A82" s="22" t="s">
        <v>47</v>
      </c>
      <c r="B82" s="100"/>
      <c r="C82" s="79"/>
      <c r="D82" s="79"/>
      <c r="E82" s="79"/>
      <c r="F82" s="79"/>
      <c r="G82" s="79"/>
      <c r="H82" s="79"/>
      <c r="I82" s="79"/>
      <c r="J82" s="93">
        <f t="shared" si="15"/>
        <v>0</v>
      </c>
    </row>
    <row r="83" spans="1:13" s="9" customFormat="1" ht="21" customHeight="1" thickBot="1" x14ac:dyDescent="0.2">
      <c r="A83" s="49" t="s">
        <v>48</v>
      </c>
      <c r="B83" s="73">
        <f>SUM(B78:B82)</f>
        <v>4</v>
      </c>
      <c r="C83" s="73">
        <f t="shared" ref="C83:J83" si="16">SUM(C78:C82)</f>
        <v>4</v>
      </c>
      <c r="D83" s="73">
        <f t="shared" si="16"/>
        <v>137</v>
      </c>
      <c r="E83" s="73">
        <f t="shared" si="16"/>
        <v>336</v>
      </c>
      <c r="F83" s="73">
        <f t="shared" si="16"/>
        <v>44</v>
      </c>
      <c r="G83" s="73">
        <f t="shared" si="16"/>
        <v>33</v>
      </c>
      <c r="H83" s="73">
        <f t="shared" si="16"/>
        <v>12</v>
      </c>
      <c r="I83" s="73">
        <f t="shared" si="16"/>
        <v>1</v>
      </c>
      <c r="J83" s="73">
        <f t="shared" si="16"/>
        <v>90</v>
      </c>
    </row>
    <row r="84" spans="1:13" ht="14.25" thickBot="1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9"/>
      <c r="L84" s="9"/>
      <c r="M84" s="9"/>
    </row>
    <row r="85" spans="1:13" x14ac:dyDescent="0.15">
      <c r="A85" s="74"/>
      <c r="B85" s="110" t="s">
        <v>0</v>
      </c>
      <c r="C85" s="110" t="s">
        <v>1</v>
      </c>
      <c r="D85" s="110" t="s">
        <v>2</v>
      </c>
      <c r="E85" s="110" t="s">
        <v>3</v>
      </c>
      <c r="F85" s="110" t="s">
        <v>4</v>
      </c>
      <c r="G85" s="110"/>
      <c r="H85" s="110" t="s">
        <v>5</v>
      </c>
      <c r="I85" s="110"/>
      <c r="J85" s="107" t="s">
        <v>6</v>
      </c>
    </row>
    <row r="86" spans="1:13" ht="18" customHeight="1" thickBot="1" x14ac:dyDescent="0.2">
      <c r="A86" s="75" t="s">
        <v>49</v>
      </c>
      <c r="B86" s="111"/>
      <c r="C86" s="111"/>
      <c r="D86" s="111"/>
      <c r="E86" s="111"/>
      <c r="F86" s="3" t="s">
        <v>8</v>
      </c>
      <c r="G86" s="3" t="s">
        <v>9</v>
      </c>
      <c r="H86" s="3" t="s">
        <v>8</v>
      </c>
      <c r="I86" s="3" t="s">
        <v>9</v>
      </c>
      <c r="J86" s="108"/>
    </row>
    <row r="87" spans="1:13" x14ac:dyDescent="0.15">
      <c r="A87" s="13" t="s">
        <v>13</v>
      </c>
      <c r="B87" s="52">
        <f>'[1]name of hotels aug.2017'!$A$226</f>
        <v>1</v>
      </c>
      <c r="C87" s="52">
        <v>4</v>
      </c>
      <c r="D87" s="52">
        <v>38</v>
      </c>
      <c r="E87" s="52">
        <v>70</v>
      </c>
      <c r="F87" s="52">
        <v>16</v>
      </c>
      <c r="G87" s="52">
        <v>1</v>
      </c>
      <c r="H87" s="52">
        <v>0</v>
      </c>
      <c r="I87" s="52">
        <f>'[1]name of hotels aug.2017'!L226</f>
        <v>0</v>
      </c>
      <c r="J87" s="53">
        <f>SUM(F87:I87)</f>
        <v>17</v>
      </c>
    </row>
    <row r="88" spans="1:13" x14ac:dyDescent="0.15">
      <c r="A88" s="22" t="s">
        <v>46</v>
      </c>
      <c r="B88" s="55">
        <f>'[1]name of hotels aug.2017'!A629</f>
        <v>1</v>
      </c>
      <c r="C88" s="55">
        <f>'[1]name of hotels aug.2017'!F629</f>
        <v>0</v>
      </c>
      <c r="D88" s="55">
        <f>'[1]name of hotels aug.2017'!G629</f>
        <v>5</v>
      </c>
      <c r="E88" s="55">
        <v>12</v>
      </c>
      <c r="F88" s="55">
        <v>0</v>
      </c>
      <c r="G88" s="55">
        <f>'[1]name of hotels aug.2017'!J629</f>
        <v>0</v>
      </c>
      <c r="H88" s="55">
        <v>2</v>
      </c>
      <c r="I88" s="55">
        <f>'[1]name of hotels aug.2017'!L629</f>
        <v>0</v>
      </c>
      <c r="J88" s="56">
        <f t="shared" ref="J88:J90" si="17">SUM(F88:I88)</f>
        <v>2</v>
      </c>
    </row>
    <row r="89" spans="1:13" x14ac:dyDescent="0.15">
      <c r="A89" s="22" t="s">
        <v>74</v>
      </c>
      <c r="B89" s="55">
        <v>1</v>
      </c>
      <c r="C89" s="55"/>
      <c r="D89" s="55">
        <v>30</v>
      </c>
      <c r="E89" s="55">
        <v>80</v>
      </c>
      <c r="F89" s="55">
        <v>1</v>
      </c>
      <c r="G89" s="55">
        <v>0</v>
      </c>
      <c r="H89" s="55">
        <v>0</v>
      </c>
      <c r="I89" s="55"/>
      <c r="J89" s="56">
        <f t="shared" si="17"/>
        <v>1</v>
      </c>
    </row>
    <row r="90" spans="1:13" ht="14.25" thickBot="1" x14ac:dyDescent="0.2">
      <c r="A90" s="22" t="s">
        <v>76</v>
      </c>
      <c r="B90" s="57">
        <v>1</v>
      </c>
      <c r="C90" s="57">
        <v>0</v>
      </c>
      <c r="D90" s="57">
        <v>9</v>
      </c>
      <c r="E90" s="57">
        <v>38</v>
      </c>
      <c r="F90" s="57">
        <v>4</v>
      </c>
      <c r="G90" s="57">
        <v>4</v>
      </c>
      <c r="H90" s="57"/>
      <c r="I90" s="57"/>
      <c r="J90" s="58">
        <f t="shared" si="17"/>
        <v>8</v>
      </c>
    </row>
    <row r="91" spans="1:13" s="9" customFormat="1" ht="21" customHeight="1" thickBot="1" x14ac:dyDescent="0.2">
      <c r="A91" s="49" t="s">
        <v>50</v>
      </c>
      <c r="B91" s="50">
        <f>SUM(B87:B90)</f>
        <v>4</v>
      </c>
      <c r="C91" s="50">
        <f t="shared" ref="C91:J91" si="18">SUM(C87:C90)</f>
        <v>4</v>
      </c>
      <c r="D91" s="50">
        <f t="shared" si="18"/>
        <v>82</v>
      </c>
      <c r="E91" s="50">
        <f t="shared" si="18"/>
        <v>200</v>
      </c>
      <c r="F91" s="50">
        <f t="shared" si="18"/>
        <v>21</v>
      </c>
      <c r="G91" s="50">
        <f t="shared" si="18"/>
        <v>5</v>
      </c>
      <c r="H91" s="50">
        <f t="shared" si="18"/>
        <v>2</v>
      </c>
      <c r="I91" s="50">
        <f t="shared" si="18"/>
        <v>0</v>
      </c>
      <c r="J91" s="50">
        <f t="shared" si="18"/>
        <v>28</v>
      </c>
    </row>
    <row r="92" spans="1:13" ht="14.25" thickBot="1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</row>
    <row r="93" spans="1:13" x14ac:dyDescent="0.15">
      <c r="A93" s="74"/>
      <c r="B93" s="110" t="s">
        <v>0</v>
      </c>
      <c r="C93" s="110" t="s">
        <v>1</v>
      </c>
      <c r="D93" s="110" t="s">
        <v>2</v>
      </c>
      <c r="E93" s="110" t="s">
        <v>3</v>
      </c>
      <c r="F93" s="110" t="s">
        <v>4</v>
      </c>
      <c r="G93" s="110"/>
      <c r="H93" s="110" t="s">
        <v>5</v>
      </c>
      <c r="I93" s="110"/>
      <c r="J93" s="107" t="s">
        <v>6</v>
      </c>
      <c r="K93" s="9"/>
      <c r="L93" s="9"/>
      <c r="M93" s="9"/>
    </row>
    <row r="94" spans="1:13" ht="18" customHeight="1" thickBot="1" x14ac:dyDescent="0.2">
      <c r="A94" s="76" t="s">
        <v>51</v>
      </c>
      <c r="B94" s="111"/>
      <c r="C94" s="111"/>
      <c r="D94" s="111"/>
      <c r="E94" s="111"/>
      <c r="F94" s="3" t="s">
        <v>8</v>
      </c>
      <c r="G94" s="3" t="s">
        <v>9</v>
      </c>
      <c r="H94" s="3" t="s">
        <v>8</v>
      </c>
      <c r="I94" s="3" t="s">
        <v>9</v>
      </c>
      <c r="J94" s="108"/>
    </row>
    <row r="95" spans="1:13" x14ac:dyDescent="0.15">
      <c r="A95" s="13" t="s">
        <v>13</v>
      </c>
      <c r="B95" s="52">
        <v>2</v>
      </c>
      <c r="C95" s="52">
        <f>'[1]name of hotels aug.2017'!F228</f>
        <v>0</v>
      </c>
      <c r="D95" s="52">
        <v>43</v>
      </c>
      <c r="E95" s="52">
        <v>95</v>
      </c>
      <c r="F95" s="52">
        <v>9</v>
      </c>
      <c r="G95" s="52">
        <f>'[1]name of hotels aug.2017'!J228</f>
        <v>0</v>
      </c>
      <c r="H95" s="52">
        <f>'[1]name of hotels aug.2017'!K228</f>
        <v>0</v>
      </c>
      <c r="I95" s="52">
        <v>1</v>
      </c>
      <c r="J95" s="53">
        <f>SUM(F95,G95,H95,I95)</f>
        <v>10</v>
      </c>
    </row>
    <row r="96" spans="1:13" x14ac:dyDescent="0.15">
      <c r="A96" s="22" t="s">
        <v>14</v>
      </c>
      <c r="B96" s="55">
        <f>'[1]name of hotels aug.2017'!A312</f>
        <v>1</v>
      </c>
      <c r="C96" s="55">
        <f>'[1]name of hotels aug.2017'!F312</f>
        <v>0</v>
      </c>
      <c r="D96" s="55">
        <f>'[1]name of hotels aug.2017'!G312</f>
        <v>19</v>
      </c>
      <c r="E96" s="55">
        <f>'[1]name of hotels aug.2017'!H312</f>
        <v>34</v>
      </c>
      <c r="F96" s="55">
        <v>1</v>
      </c>
      <c r="G96" s="55">
        <f>'[1]name of hotels aug.2017'!J312</f>
        <v>0</v>
      </c>
      <c r="H96" s="55">
        <f>'[1]name of hotels aug.2017'!K312</f>
        <v>0</v>
      </c>
      <c r="I96" s="55">
        <f>'[1]name of hotels aug.2017'!L312</f>
        <v>0</v>
      </c>
      <c r="J96" s="56">
        <f>SUM(F96,G96,H96,I96)</f>
        <v>1</v>
      </c>
    </row>
    <row r="97" spans="1:13" ht="14.25" thickBot="1" x14ac:dyDescent="0.2">
      <c r="A97" s="22" t="s">
        <v>46</v>
      </c>
      <c r="B97" s="57">
        <f>'[1]name of hotels aug.2017'!$A$627</f>
        <v>2</v>
      </c>
      <c r="C97" s="57">
        <f>'[1]name of hotels aug.2017'!F627</f>
        <v>0</v>
      </c>
      <c r="D97" s="57">
        <v>26</v>
      </c>
      <c r="E97" s="57">
        <v>47</v>
      </c>
      <c r="F97" s="57">
        <v>1</v>
      </c>
      <c r="G97" s="57">
        <v>1</v>
      </c>
      <c r="H97" s="57">
        <v>0</v>
      </c>
      <c r="I97" s="57">
        <f>'[1]name of hotels aug.2017'!L627</f>
        <v>0</v>
      </c>
      <c r="J97" s="58">
        <f>SUM(F97,G97,H97,I97)</f>
        <v>2</v>
      </c>
    </row>
    <row r="98" spans="1:13" s="9" customFormat="1" ht="21" customHeight="1" thickBot="1" x14ac:dyDescent="0.2">
      <c r="A98" s="49" t="s">
        <v>52</v>
      </c>
      <c r="B98" s="73">
        <f>SUM(B95:B97)</f>
        <v>5</v>
      </c>
      <c r="C98" s="73">
        <f t="shared" ref="C98:J98" si="19">SUM(C95:C97)</f>
        <v>0</v>
      </c>
      <c r="D98" s="73">
        <f t="shared" si="19"/>
        <v>88</v>
      </c>
      <c r="E98" s="73">
        <f t="shared" si="19"/>
        <v>176</v>
      </c>
      <c r="F98" s="73">
        <f t="shared" si="19"/>
        <v>11</v>
      </c>
      <c r="G98" s="73">
        <f t="shared" si="19"/>
        <v>1</v>
      </c>
      <c r="H98" s="73">
        <f t="shared" si="19"/>
        <v>0</v>
      </c>
      <c r="I98" s="73">
        <f t="shared" si="19"/>
        <v>1</v>
      </c>
      <c r="J98" s="73">
        <f t="shared" si="19"/>
        <v>13</v>
      </c>
    </row>
    <row r="99" spans="1:13" ht="14.25" thickBot="1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</row>
    <row r="100" spans="1:13" x14ac:dyDescent="0.15">
      <c r="A100" s="74"/>
      <c r="B100" s="110" t="s">
        <v>0</v>
      </c>
      <c r="C100" s="110" t="s">
        <v>1</v>
      </c>
      <c r="D100" s="110" t="s">
        <v>2</v>
      </c>
      <c r="E100" s="110" t="s">
        <v>3</v>
      </c>
      <c r="F100" s="110" t="s">
        <v>4</v>
      </c>
      <c r="G100" s="110"/>
      <c r="H100" s="110" t="s">
        <v>5</v>
      </c>
      <c r="I100" s="110"/>
      <c r="J100" s="107" t="s">
        <v>6</v>
      </c>
    </row>
    <row r="101" spans="1:13" ht="18" customHeight="1" thickBot="1" x14ac:dyDescent="0.2">
      <c r="A101" s="76" t="s">
        <v>53</v>
      </c>
      <c r="B101" s="111"/>
      <c r="C101" s="111"/>
      <c r="D101" s="111"/>
      <c r="E101" s="111"/>
      <c r="F101" s="3" t="s">
        <v>8</v>
      </c>
      <c r="G101" s="3" t="s">
        <v>9</v>
      </c>
      <c r="H101" s="3" t="s">
        <v>8</v>
      </c>
      <c r="I101" s="3" t="s">
        <v>9</v>
      </c>
      <c r="J101" s="108"/>
    </row>
    <row r="102" spans="1:13" x14ac:dyDescent="0.15">
      <c r="A102" s="94" t="s">
        <v>13</v>
      </c>
      <c r="B102" s="62">
        <v>0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3">
        <f t="shared" ref="J102" si="20">SUM(F102:I102)</f>
        <v>0</v>
      </c>
    </row>
    <row r="103" spans="1:13" x14ac:dyDescent="0.15">
      <c r="A103" s="22" t="s">
        <v>21</v>
      </c>
      <c r="B103" s="63">
        <f>'[1]name of hotels aug.2017'!A596</f>
        <v>1</v>
      </c>
      <c r="C103" s="55">
        <f>'[1]name of hotels aug.2017'!F596</f>
        <v>0</v>
      </c>
      <c r="D103" s="55">
        <v>10</v>
      </c>
      <c r="E103" s="55">
        <f>'[1]name of hotels aug.2017'!H596</f>
        <v>40</v>
      </c>
      <c r="F103" s="55">
        <v>0</v>
      </c>
      <c r="G103" s="55">
        <v>0</v>
      </c>
      <c r="H103" s="55">
        <f>'[1]name of hotels aug.2017'!K596</f>
        <v>0</v>
      </c>
      <c r="I103" s="55">
        <f>'[1]name of hotels aug.2017'!L596</f>
        <v>0</v>
      </c>
      <c r="J103" s="56">
        <f>SUM(F103:I103)</f>
        <v>0</v>
      </c>
    </row>
    <row r="104" spans="1:13" ht="14.25" thickBot="1" x14ac:dyDescent="0.2">
      <c r="A104" s="22" t="s">
        <v>54</v>
      </c>
      <c r="B104" s="64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8">
        <f t="shared" ref="J104" si="21">SUM(F104:I104)</f>
        <v>0</v>
      </c>
    </row>
    <row r="105" spans="1:13" s="9" customFormat="1" ht="21" customHeight="1" thickBot="1" x14ac:dyDescent="0.2">
      <c r="A105" s="49" t="s">
        <v>55</v>
      </c>
      <c r="B105" s="73">
        <f>SUM(B102:B104)</f>
        <v>1</v>
      </c>
      <c r="C105" s="73">
        <f t="shared" ref="C105:J105" si="22">SUM(C102:C104)</f>
        <v>0</v>
      </c>
      <c r="D105" s="73">
        <f t="shared" si="22"/>
        <v>10</v>
      </c>
      <c r="E105" s="73">
        <f t="shared" si="22"/>
        <v>40</v>
      </c>
      <c r="F105" s="73">
        <f t="shared" si="22"/>
        <v>0</v>
      </c>
      <c r="G105" s="73">
        <f t="shared" si="22"/>
        <v>0</v>
      </c>
      <c r="H105" s="73">
        <f t="shared" si="22"/>
        <v>0</v>
      </c>
      <c r="I105" s="73">
        <f t="shared" si="22"/>
        <v>0</v>
      </c>
      <c r="J105" s="73">
        <f t="shared" si="22"/>
        <v>0</v>
      </c>
    </row>
    <row r="106" spans="1:13" x14ac:dyDescent="0.15">
      <c r="A106" s="18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3" ht="14.25" thickBot="1" x14ac:dyDescent="0.2">
      <c r="A107" s="25"/>
      <c r="B107" s="6"/>
      <c r="C107" s="6"/>
      <c r="D107" s="6"/>
      <c r="E107" s="6"/>
      <c r="F107" s="6"/>
      <c r="G107" s="6"/>
      <c r="H107" s="6"/>
      <c r="I107" s="6"/>
      <c r="J107" s="6"/>
    </row>
    <row r="108" spans="1:13" ht="18" customHeight="1" x14ac:dyDescent="0.15">
      <c r="A108" s="86"/>
      <c r="B108" s="26" t="s">
        <v>0</v>
      </c>
      <c r="C108" s="26" t="s">
        <v>1</v>
      </c>
      <c r="D108" s="26" t="s">
        <v>2</v>
      </c>
      <c r="E108" s="26" t="s">
        <v>3</v>
      </c>
      <c r="F108" s="114" t="s">
        <v>4</v>
      </c>
      <c r="G108" s="115"/>
      <c r="H108" s="114" t="s">
        <v>5</v>
      </c>
      <c r="I108" s="115"/>
      <c r="J108" s="27" t="s">
        <v>6</v>
      </c>
      <c r="K108" s="9"/>
      <c r="L108" s="9"/>
      <c r="M108" s="9"/>
    </row>
    <row r="109" spans="1:13" ht="18" customHeight="1" thickBot="1" x14ac:dyDescent="0.2">
      <c r="A109" s="88" t="s">
        <v>56</v>
      </c>
      <c r="B109" s="28"/>
      <c r="C109" s="28"/>
      <c r="D109" s="28"/>
      <c r="E109" s="28"/>
      <c r="F109" s="3" t="s">
        <v>8</v>
      </c>
      <c r="G109" s="3" t="s">
        <v>9</v>
      </c>
      <c r="H109" s="3" t="s">
        <v>8</v>
      </c>
      <c r="I109" s="3" t="s">
        <v>9</v>
      </c>
      <c r="J109" s="29"/>
    </row>
    <row r="110" spans="1:13" x14ac:dyDescent="0.15">
      <c r="A110" s="4" t="s">
        <v>11</v>
      </c>
      <c r="B110" s="101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3">
        <f>SUM(F110:I110)</f>
        <v>0</v>
      </c>
    </row>
    <row r="111" spans="1:13" x14ac:dyDescent="0.15">
      <c r="A111" s="4" t="s">
        <v>12</v>
      </c>
      <c r="B111" s="101">
        <v>4</v>
      </c>
      <c r="C111" s="102">
        <v>3</v>
      </c>
      <c r="D111" s="102">
        <v>134</v>
      </c>
      <c r="E111" s="102">
        <v>280</v>
      </c>
      <c r="F111" s="102">
        <v>41</v>
      </c>
      <c r="G111" s="102">
        <v>16</v>
      </c>
      <c r="H111" s="102">
        <v>1</v>
      </c>
      <c r="I111" s="102">
        <v>0</v>
      </c>
      <c r="J111" s="103">
        <f>SUM(F111:I111)</f>
        <v>58</v>
      </c>
    </row>
    <row r="112" spans="1:13" x14ac:dyDescent="0.15">
      <c r="A112" s="4" t="s">
        <v>13</v>
      </c>
      <c r="B112" s="101">
        <v>2</v>
      </c>
      <c r="C112" s="102">
        <v>3</v>
      </c>
      <c r="D112" s="102">
        <v>60</v>
      </c>
      <c r="E112" s="102">
        <v>127</v>
      </c>
      <c r="F112" s="102">
        <v>2</v>
      </c>
      <c r="G112" s="102">
        <v>3</v>
      </c>
      <c r="H112" s="102">
        <v>1</v>
      </c>
      <c r="I112" s="102">
        <f>'[1]name of hotels aug.2017'!L232</f>
        <v>0</v>
      </c>
      <c r="J112" s="103">
        <f t="shared" ref="J112:J117" si="23">SUM(F112:I112)</f>
        <v>6</v>
      </c>
    </row>
    <row r="113" spans="1:13" x14ac:dyDescent="0.15">
      <c r="A113" s="4" t="s">
        <v>14</v>
      </c>
      <c r="B113" s="67">
        <v>4</v>
      </c>
      <c r="C113" s="68">
        <v>0</v>
      </c>
      <c r="D113" s="68">
        <v>127</v>
      </c>
      <c r="E113" s="68">
        <v>268</v>
      </c>
      <c r="F113" s="68">
        <v>11</v>
      </c>
      <c r="G113" s="68">
        <v>5</v>
      </c>
      <c r="H113" s="68">
        <v>1</v>
      </c>
      <c r="I113" s="68">
        <v>0</v>
      </c>
      <c r="J113" s="103">
        <f t="shared" si="23"/>
        <v>17</v>
      </c>
    </row>
    <row r="114" spans="1:13" s="9" customFormat="1" x14ac:dyDescent="0.15">
      <c r="A114" s="4" t="s">
        <v>17</v>
      </c>
      <c r="B114" s="68">
        <v>2</v>
      </c>
      <c r="C114" s="68">
        <v>7</v>
      </c>
      <c r="D114" s="68">
        <v>36</v>
      </c>
      <c r="E114" s="68">
        <v>50</v>
      </c>
      <c r="F114" s="68">
        <v>2</v>
      </c>
      <c r="G114" s="68">
        <v>1</v>
      </c>
      <c r="H114" s="68">
        <v>0</v>
      </c>
      <c r="I114" s="68">
        <v>0</v>
      </c>
      <c r="J114" s="103">
        <f t="shared" si="23"/>
        <v>3</v>
      </c>
    </row>
    <row r="115" spans="1:13" x14ac:dyDescent="0.15">
      <c r="A115" s="4" t="s">
        <v>46</v>
      </c>
      <c r="B115" s="67">
        <f>'[1]name of hotels aug.2017'!$A$608</f>
        <v>3</v>
      </c>
      <c r="C115" s="68">
        <v>0</v>
      </c>
      <c r="D115" s="68">
        <v>31</v>
      </c>
      <c r="E115" s="68">
        <v>64</v>
      </c>
      <c r="F115" s="68">
        <v>3</v>
      </c>
      <c r="G115" s="68">
        <v>2</v>
      </c>
      <c r="H115" s="68">
        <v>0</v>
      </c>
      <c r="I115" s="68">
        <v>0</v>
      </c>
      <c r="J115" s="103">
        <f t="shared" si="23"/>
        <v>5</v>
      </c>
    </row>
    <row r="116" spans="1:13" x14ac:dyDescent="0.15">
      <c r="A116" s="4" t="s">
        <v>76</v>
      </c>
      <c r="B116" s="104">
        <v>3</v>
      </c>
      <c r="C116" s="105">
        <v>1</v>
      </c>
      <c r="D116" s="105">
        <v>20</v>
      </c>
      <c r="E116" s="105">
        <v>37</v>
      </c>
      <c r="F116" s="105">
        <v>2</v>
      </c>
      <c r="G116" s="105">
        <v>0</v>
      </c>
      <c r="H116" s="105">
        <v>0</v>
      </c>
      <c r="I116" s="105">
        <v>0</v>
      </c>
      <c r="J116" s="103">
        <f t="shared" si="23"/>
        <v>2</v>
      </c>
    </row>
    <row r="117" spans="1:13" ht="14.25" thickBot="1" x14ac:dyDescent="0.2">
      <c r="A117" s="4" t="s">
        <v>74</v>
      </c>
      <c r="B117" s="104">
        <v>1</v>
      </c>
      <c r="C117" s="105">
        <f>'[1]name of hotels aug.2017'!F642</f>
        <v>0</v>
      </c>
      <c r="D117" s="105">
        <v>5</v>
      </c>
      <c r="E117" s="105">
        <v>10</v>
      </c>
      <c r="F117" s="105">
        <v>2</v>
      </c>
      <c r="G117" s="105">
        <v>2</v>
      </c>
      <c r="H117" s="105">
        <f>'[1]name of hotels aug.2017'!K642</f>
        <v>0</v>
      </c>
      <c r="I117" s="105">
        <f>'[1]name of hotels aug.2017'!L642</f>
        <v>0</v>
      </c>
      <c r="J117" s="103">
        <f t="shared" si="23"/>
        <v>4</v>
      </c>
      <c r="L117" s="1">
        <f>SUM(F110:F117)</f>
        <v>63</v>
      </c>
    </row>
    <row r="118" spans="1:13" s="9" customFormat="1" ht="21" customHeight="1" thickBot="1" x14ac:dyDescent="0.2">
      <c r="A118" s="49" t="s">
        <v>57</v>
      </c>
      <c r="B118" s="73">
        <f>SUM(B110:B117)</f>
        <v>19</v>
      </c>
      <c r="C118" s="73">
        <f t="shared" ref="C118:J118" si="24">SUM(C110:C117)</f>
        <v>14</v>
      </c>
      <c r="D118" s="73">
        <f t="shared" si="24"/>
        <v>413</v>
      </c>
      <c r="E118" s="73">
        <f t="shared" si="24"/>
        <v>836</v>
      </c>
      <c r="F118" s="73">
        <f t="shared" si="24"/>
        <v>63</v>
      </c>
      <c r="G118" s="73">
        <f t="shared" si="24"/>
        <v>29</v>
      </c>
      <c r="H118" s="73">
        <f t="shared" si="24"/>
        <v>3</v>
      </c>
      <c r="I118" s="73">
        <f t="shared" si="24"/>
        <v>0</v>
      </c>
      <c r="J118" s="73">
        <f t="shared" si="24"/>
        <v>95</v>
      </c>
    </row>
    <row r="119" spans="1:13" ht="18" customHeight="1" thickBot="1" x14ac:dyDescent="0.2">
      <c r="A119" s="22"/>
      <c r="B119" s="6"/>
      <c r="C119" s="6"/>
      <c r="D119" s="6"/>
      <c r="E119" s="6"/>
      <c r="F119" s="6"/>
      <c r="G119" s="6"/>
      <c r="H119" s="6"/>
      <c r="I119" s="6"/>
      <c r="J119" s="30"/>
    </row>
    <row r="120" spans="1:13" x14ac:dyDescent="0.15">
      <c r="A120" s="86"/>
      <c r="B120" s="110" t="s">
        <v>0</v>
      </c>
      <c r="C120" s="110" t="s">
        <v>1</v>
      </c>
      <c r="D120" s="110" t="s">
        <v>2</v>
      </c>
      <c r="E120" s="110" t="s">
        <v>3</v>
      </c>
      <c r="F120" s="110" t="s">
        <v>4</v>
      </c>
      <c r="G120" s="110"/>
      <c r="H120" s="110" t="s">
        <v>5</v>
      </c>
      <c r="I120" s="110"/>
      <c r="J120" s="107" t="s">
        <v>6</v>
      </c>
    </row>
    <row r="121" spans="1:13" ht="14.25" thickBot="1" x14ac:dyDescent="0.2">
      <c r="A121" s="88" t="s">
        <v>58</v>
      </c>
      <c r="B121" s="111"/>
      <c r="C121" s="111"/>
      <c r="D121" s="111"/>
      <c r="E121" s="111"/>
      <c r="F121" s="3" t="s">
        <v>8</v>
      </c>
      <c r="G121" s="3" t="s">
        <v>9</v>
      </c>
      <c r="H121" s="3" t="s">
        <v>8</v>
      </c>
      <c r="I121" s="3" t="s">
        <v>9</v>
      </c>
      <c r="J121" s="108"/>
    </row>
    <row r="122" spans="1:13" s="9" customFormat="1" ht="14.25" thickBot="1" x14ac:dyDescent="0.2">
      <c r="A122" s="4" t="s">
        <v>13</v>
      </c>
      <c r="B122" s="23">
        <f>'[1]name of hotels aug.2017'!A305</f>
        <v>1</v>
      </c>
      <c r="C122" s="24">
        <v>14</v>
      </c>
      <c r="D122" s="24">
        <v>32</v>
      </c>
      <c r="E122" s="24">
        <v>100</v>
      </c>
      <c r="F122" s="24">
        <v>11</v>
      </c>
      <c r="G122" s="24">
        <v>0</v>
      </c>
      <c r="H122" s="24">
        <v>3</v>
      </c>
      <c r="I122" s="24">
        <v>0</v>
      </c>
      <c r="J122" s="103">
        <f t="shared" ref="J122" si="25">SUM(F122:I122)</f>
        <v>14</v>
      </c>
      <c r="K122" s="1"/>
      <c r="L122" s="1"/>
      <c r="M122" s="1"/>
    </row>
    <row r="123" spans="1:13" s="9" customFormat="1" ht="21" customHeight="1" thickBot="1" x14ac:dyDescent="0.2">
      <c r="A123" s="49" t="s">
        <v>59</v>
      </c>
      <c r="B123" s="50">
        <f>SUM(B122:B122)</f>
        <v>1</v>
      </c>
      <c r="C123" s="50">
        <f t="shared" ref="C123:J123" si="26">SUM(C122:C122)</f>
        <v>14</v>
      </c>
      <c r="D123" s="50">
        <f t="shared" si="26"/>
        <v>32</v>
      </c>
      <c r="E123" s="50">
        <f t="shared" si="26"/>
        <v>100</v>
      </c>
      <c r="F123" s="50">
        <f t="shared" si="26"/>
        <v>11</v>
      </c>
      <c r="G123" s="50">
        <f t="shared" si="26"/>
        <v>0</v>
      </c>
      <c r="H123" s="50">
        <f t="shared" si="26"/>
        <v>3</v>
      </c>
      <c r="I123" s="50">
        <f t="shared" si="26"/>
        <v>0</v>
      </c>
      <c r="J123" s="50">
        <f>SUM(J122:J122)</f>
        <v>14</v>
      </c>
    </row>
    <row r="124" spans="1:13" x14ac:dyDescent="0.15">
      <c r="A124" s="18"/>
      <c r="B124" s="12"/>
      <c r="C124" s="12"/>
      <c r="D124" s="12"/>
      <c r="E124" s="12"/>
      <c r="F124" s="12"/>
      <c r="G124" s="12"/>
      <c r="H124" s="12"/>
      <c r="I124" s="12"/>
      <c r="J124" s="31"/>
    </row>
    <row r="125" spans="1:13" x14ac:dyDescent="0.15">
      <c r="A125" s="25"/>
      <c r="B125" s="6"/>
      <c r="C125" s="6"/>
      <c r="D125" s="6"/>
      <c r="E125" s="6"/>
      <c r="F125" s="6"/>
      <c r="G125" s="6"/>
      <c r="H125" s="6"/>
      <c r="I125" s="6"/>
      <c r="J125" s="6"/>
    </row>
    <row r="126" spans="1:13" ht="18" customHeight="1" thickBot="1" x14ac:dyDescent="0.2">
      <c r="A126" s="32"/>
      <c r="B126" s="6"/>
      <c r="C126" s="6"/>
      <c r="D126" s="6"/>
      <c r="E126" s="6"/>
      <c r="F126" s="6"/>
      <c r="G126" s="6"/>
      <c r="H126" s="6"/>
      <c r="I126" s="6"/>
      <c r="J126" s="33"/>
    </row>
    <row r="127" spans="1:13" s="9" customFormat="1" x14ac:dyDescent="0.15">
      <c r="A127" s="86"/>
      <c r="B127" s="110" t="s">
        <v>0</v>
      </c>
      <c r="C127" s="110" t="s">
        <v>1</v>
      </c>
      <c r="D127" s="110" t="s">
        <v>2</v>
      </c>
      <c r="E127" s="110" t="s">
        <v>3</v>
      </c>
      <c r="F127" s="110" t="s">
        <v>4</v>
      </c>
      <c r="G127" s="110"/>
      <c r="H127" s="110" t="s">
        <v>5</v>
      </c>
      <c r="I127" s="110"/>
      <c r="J127" s="107" t="s">
        <v>6</v>
      </c>
      <c r="K127" s="1"/>
      <c r="L127" s="1"/>
      <c r="M127" s="1"/>
    </row>
    <row r="128" spans="1:13" ht="14.25" thickBot="1" x14ac:dyDescent="0.2">
      <c r="A128" s="87" t="s">
        <v>60</v>
      </c>
      <c r="B128" s="113"/>
      <c r="C128" s="111"/>
      <c r="D128" s="113"/>
      <c r="E128" s="113"/>
      <c r="F128" s="20" t="s">
        <v>8</v>
      </c>
      <c r="G128" s="20" t="s">
        <v>9</v>
      </c>
      <c r="H128" s="20" t="s">
        <v>8</v>
      </c>
      <c r="I128" s="20" t="s">
        <v>9</v>
      </c>
      <c r="J128" s="112"/>
    </row>
    <row r="129" spans="1:10" s="9" customFormat="1" ht="21" customHeight="1" thickBot="1" x14ac:dyDescent="0.2">
      <c r="A129" s="49" t="s">
        <v>14</v>
      </c>
      <c r="B129" s="50">
        <f>'[1]name of hotels aug.2017'!A308</f>
        <v>1</v>
      </c>
      <c r="C129" s="50">
        <f>'[1]name of hotels aug.2017'!F308</f>
        <v>0</v>
      </c>
      <c r="D129" s="50">
        <f>'[1]name of hotels aug.2017'!G308</f>
        <v>14</v>
      </c>
      <c r="E129" s="50">
        <v>60</v>
      </c>
      <c r="F129" s="50">
        <v>2</v>
      </c>
      <c r="G129" s="50">
        <v>0</v>
      </c>
      <c r="H129" s="50">
        <v>0</v>
      </c>
      <c r="I129" s="50">
        <f>'[1]name of hotels aug.2017'!L308</f>
        <v>0</v>
      </c>
      <c r="J129" s="50">
        <f>SUM(F129:I129)</f>
        <v>2</v>
      </c>
    </row>
    <row r="130" spans="1:10" x14ac:dyDescent="0.15">
      <c r="A130" s="22"/>
      <c r="B130" s="6"/>
      <c r="C130" s="6"/>
      <c r="D130" s="6"/>
      <c r="E130" s="6"/>
      <c r="F130" s="6"/>
      <c r="G130" s="6"/>
      <c r="H130" s="6"/>
      <c r="I130" s="6"/>
      <c r="J130" s="30"/>
    </row>
    <row r="131" spans="1:10" ht="18" customHeight="1" thickBot="1" x14ac:dyDescent="0.2">
      <c r="A131" s="22"/>
      <c r="B131" s="6"/>
      <c r="C131" s="6"/>
      <c r="D131" s="6"/>
      <c r="E131" s="6"/>
      <c r="F131" s="6"/>
      <c r="G131" s="6"/>
      <c r="H131" s="6"/>
      <c r="I131" s="6"/>
      <c r="J131" s="30"/>
    </row>
    <row r="132" spans="1:10" x14ac:dyDescent="0.15">
      <c r="A132" s="74"/>
      <c r="B132" s="110" t="s">
        <v>0</v>
      </c>
      <c r="C132" s="110" t="s">
        <v>1</v>
      </c>
      <c r="D132" s="110" t="s">
        <v>2</v>
      </c>
      <c r="E132" s="110" t="s">
        <v>3</v>
      </c>
      <c r="F132" s="110" t="s">
        <v>4</v>
      </c>
      <c r="G132" s="110"/>
      <c r="H132" s="110" t="s">
        <v>5</v>
      </c>
      <c r="I132" s="110"/>
      <c r="J132" s="107" t="s">
        <v>6</v>
      </c>
    </row>
    <row r="133" spans="1:10" ht="14.25" thickBot="1" x14ac:dyDescent="0.2">
      <c r="A133" s="76" t="s">
        <v>61</v>
      </c>
      <c r="B133" s="113"/>
      <c r="C133" s="113"/>
      <c r="D133" s="113"/>
      <c r="E133" s="113"/>
      <c r="F133" s="20" t="s">
        <v>8</v>
      </c>
      <c r="G133" s="20" t="s">
        <v>9</v>
      </c>
      <c r="H133" s="20" t="s">
        <v>8</v>
      </c>
      <c r="I133" s="20" t="s">
        <v>9</v>
      </c>
      <c r="J133" s="112"/>
    </row>
    <row r="134" spans="1:10" x14ac:dyDescent="0.15">
      <c r="A134" s="51" t="s">
        <v>12</v>
      </c>
      <c r="B134" s="52">
        <v>1</v>
      </c>
      <c r="C134" s="52">
        <v>1</v>
      </c>
      <c r="D134" s="52">
        <v>19</v>
      </c>
      <c r="E134" s="52">
        <v>45</v>
      </c>
      <c r="F134" s="52">
        <v>9</v>
      </c>
      <c r="G134" s="52">
        <v>0</v>
      </c>
      <c r="H134" s="52">
        <v>0</v>
      </c>
      <c r="I134" s="52">
        <v>0</v>
      </c>
      <c r="J134" s="53">
        <f>SUM(F134:I134)</f>
        <v>9</v>
      </c>
    </row>
    <row r="135" spans="1:10" s="9" customFormat="1" ht="21" customHeight="1" x14ac:dyDescent="0.15">
      <c r="A135" s="54" t="s">
        <v>46</v>
      </c>
      <c r="B135" s="61">
        <v>2</v>
      </c>
      <c r="C135" s="61">
        <v>0</v>
      </c>
      <c r="D135" s="61">
        <v>15</v>
      </c>
      <c r="E135" s="61">
        <v>33</v>
      </c>
      <c r="F135" s="61">
        <v>1</v>
      </c>
      <c r="G135" s="61">
        <v>0</v>
      </c>
      <c r="H135" s="61">
        <v>0</v>
      </c>
      <c r="I135" s="61">
        <v>0</v>
      </c>
      <c r="J135" s="91">
        <f>SUM(F135:I135)</f>
        <v>1</v>
      </c>
    </row>
    <row r="136" spans="1:10" s="9" customFormat="1" ht="21" customHeight="1" thickBot="1" x14ac:dyDescent="0.2">
      <c r="A136" s="89" t="s">
        <v>79</v>
      </c>
      <c r="B136" s="90">
        <f>SUM(B134:B135)</f>
        <v>3</v>
      </c>
      <c r="C136" s="90">
        <f t="shared" ref="C136:J136" si="27">SUM(C134:C135)</f>
        <v>1</v>
      </c>
      <c r="D136" s="90">
        <f t="shared" si="27"/>
        <v>34</v>
      </c>
      <c r="E136" s="90">
        <f t="shared" si="27"/>
        <v>78</v>
      </c>
      <c r="F136" s="90">
        <f t="shared" si="27"/>
        <v>10</v>
      </c>
      <c r="G136" s="90">
        <f t="shared" si="27"/>
        <v>0</v>
      </c>
      <c r="H136" s="90">
        <f t="shared" si="27"/>
        <v>0</v>
      </c>
      <c r="I136" s="90">
        <f t="shared" si="27"/>
        <v>0</v>
      </c>
      <c r="J136" s="90">
        <f t="shared" si="27"/>
        <v>10</v>
      </c>
    </row>
    <row r="137" spans="1:10" ht="18" customHeight="1" thickBot="1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15">
      <c r="A138" s="74"/>
      <c r="B138" s="110" t="s">
        <v>0</v>
      </c>
      <c r="C138" s="110" t="s">
        <v>1</v>
      </c>
      <c r="D138" s="110" t="s">
        <v>2</v>
      </c>
      <c r="E138" s="110" t="s">
        <v>3</v>
      </c>
      <c r="F138" s="110" t="s">
        <v>4</v>
      </c>
      <c r="G138" s="110"/>
      <c r="H138" s="110" t="s">
        <v>5</v>
      </c>
      <c r="I138" s="110"/>
      <c r="J138" s="107" t="s">
        <v>6</v>
      </c>
    </row>
    <row r="139" spans="1:10" ht="14.25" thickBot="1" x14ac:dyDescent="0.2">
      <c r="A139" s="76" t="s">
        <v>62</v>
      </c>
      <c r="B139" s="111"/>
      <c r="C139" s="111"/>
      <c r="D139" s="111"/>
      <c r="E139" s="111"/>
      <c r="F139" s="3" t="s">
        <v>8</v>
      </c>
      <c r="G139" s="3" t="s">
        <v>9</v>
      </c>
      <c r="H139" s="3" t="s">
        <v>8</v>
      </c>
      <c r="I139" s="3" t="s">
        <v>9</v>
      </c>
      <c r="J139" s="108"/>
    </row>
    <row r="140" spans="1:10" x14ac:dyDescent="0.15">
      <c r="A140" s="4" t="s">
        <v>12</v>
      </c>
      <c r="B140" s="5">
        <v>1</v>
      </c>
      <c r="C140" s="5">
        <v>2</v>
      </c>
      <c r="D140" s="5">
        <v>22</v>
      </c>
      <c r="E140" s="5">
        <v>56</v>
      </c>
      <c r="F140" s="5">
        <v>3</v>
      </c>
      <c r="G140" s="5">
        <v>1</v>
      </c>
      <c r="H140" s="5">
        <v>0</v>
      </c>
      <c r="I140" s="5">
        <v>0</v>
      </c>
      <c r="J140" s="7">
        <f>SUM(F140:I140)</f>
        <v>4</v>
      </c>
    </row>
    <row r="141" spans="1:10" x14ac:dyDescent="0.15">
      <c r="A141" s="4" t="s">
        <v>21</v>
      </c>
      <c r="B141" s="5">
        <v>2</v>
      </c>
      <c r="C141" s="5">
        <v>0</v>
      </c>
      <c r="D141" s="5">
        <v>22</v>
      </c>
      <c r="E141" s="5">
        <v>29</v>
      </c>
      <c r="F141" s="5">
        <v>7</v>
      </c>
      <c r="G141" s="5">
        <v>7</v>
      </c>
      <c r="H141" s="5">
        <v>0</v>
      </c>
      <c r="I141" s="5">
        <v>0</v>
      </c>
      <c r="J141" s="7">
        <f t="shared" ref="J141:J143" si="28">SUM(F141:I141)</f>
        <v>14</v>
      </c>
    </row>
    <row r="142" spans="1:10" x14ac:dyDescent="0.15">
      <c r="A142" s="4" t="s">
        <v>27</v>
      </c>
      <c r="B142" s="5">
        <v>2</v>
      </c>
      <c r="C142" s="5">
        <f>'[1]name of hotels aug.2017'!F636</f>
        <v>0</v>
      </c>
      <c r="D142" s="5">
        <v>35</v>
      </c>
      <c r="E142" s="5">
        <v>67</v>
      </c>
      <c r="F142" s="5">
        <v>30</v>
      </c>
      <c r="G142" s="5">
        <v>0</v>
      </c>
      <c r="H142" s="5">
        <v>0</v>
      </c>
      <c r="I142" s="5">
        <v>0</v>
      </c>
      <c r="J142" s="7">
        <f t="shared" si="28"/>
        <v>30</v>
      </c>
    </row>
    <row r="143" spans="1:10" ht="14.25" thickBot="1" x14ac:dyDescent="0.2">
      <c r="A143" s="4" t="s">
        <v>63</v>
      </c>
      <c r="B143" s="36">
        <v>4</v>
      </c>
      <c r="C143" s="37">
        <v>0</v>
      </c>
      <c r="D143" s="37">
        <v>70</v>
      </c>
      <c r="E143" s="37">
        <v>100</v>
      </c>
      <c r="F143" s="37">
        <v>7</v>
      </c>
      <c r="G143" s="37">
        <v>0</v>
      </c>
      <c r="H143" s="37">
        <v>0</v>
      </c>
      <c r="I143" s="37">
        <v>0</v>
      </c>
      <c r="J143" s="7">
        <f t="shared" si="28"/>
        <v>7</v>
      </c>
    </row>
    <row r="144" spans="1:10" s="9" customFormat="1" ht="21" customHeight="1" thickBot="1" x14ac:dyDescent="0.2">
      <c r="A144" s="49" t="s">
        <v>64</v>
      </c>
      <c r="B144" s="50">
        <f>SUM(B140:B143)</f>
        <v>9</v>
      </c>
      <c r="C144" s="50">
        <f t="shared" ref="C144:J144" si="29">SUM(C140:C143)</f>
        <v>2</v>
      </c>
      <c r="D144" s="50">
        <f t="shared" si="29"/>
        <v>149</v>
      </c>
      <c r="E144" s="50">
        <f t="shared" si="29"/>
        <v>252</v>
      </c>
      <c r="F144" s="50">
        <f t="shared" si="29"/>
        <v>47</v>
      </c>
      <c r="G144" s="50">
        <f t="shared" si="29"/>
        <v>8</v>
      </c>
      <c r="H144" s="50">
        <f t="shared" si="29"/>
        <v>0</v>
      </c>
      <c r="I144" s="50">
        <f t="shared" si="29"/>
        <v>0</v>
      </c>
      <c r="J144" s="50">
        <f t="shared" si="29"/>
        <v>55</v>
      </c>
    </row>
    <row r="145" spans="1:14" ht="18" customHeight="1" thickBot="1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4" x14ac:dyDescent="0.15">
      <c r="A146" s="74"/>
      <c r="B146" s="110" t="s">
        <v>0</v>
      </c>
      <c r="C146" s="110" t="s">
        <v>1</v>
      </c>
      <c r="D146" s="110" t="s">
        <v>2</v>
      </c>
      <c r="E146" s="110" t="s">
        <v>3</v>
      </c>
      <c r="F146" s="110" t="s">
        <v>4</v>
      </c>
      <c r="G146" s="110"/>
      <c r="H146" s="110" t="s">
        <v>5</v>
      </c>
      <c r="I146" s="110"/>
      <c r="J146" s="107" t="s">
        <v>6</v>
      </c>
    </row>
    <row r="147" spans="1:14" ht="14.25" thickBot="1" x14ac:dyDescent="0.2">
      <c r="A147" s="76" t="s">
        <v>65</v>
      </c>
      <c r="B147" s="111"/>
      <c r="C147" s="111"/>
      <c r="D147" s="111"/>
      <c r="E147" s="111"/>
      <c r="F147" s="3" t="s">
        <v>8</v>
      </c>
      <c r="G147" s="3" t="s">
        <v>9</v>
      </c>
      <c r="H147" s="3" t="s">
        <v>8</v>
      </c>
      <c r="I147" s="3" t="s">
        <v>9</v>
      </c>
      <c r="J147" s="108"/>
    </row>
    <row r="148" spans="1:14" ht="14.25" thickBot="1" x14ac:dyDescent="0.2">
      <c r="A148" s="15" t="s">
        <v>12</v>
      </c>
      <c r="B148" s="34">
        <f>'[1]name of hotels aug.2017'!A145</f>
        <v>1</v>
      </c>
      <c r="C148" s="34">
        <f>'[1]name of hotels aug.2017'!F145</f>
        <v>1</v>
      </c>
      <c r="D148" s="34">
        <f>'[1]name of hotels aug.2017'!G145</f>
        <v>20</v>
      </c>
      <c r="E148" s="34">
        <f>'[1]name of hotels aug.2017'!H145</f>
        <v>45</v>
      </c>
      <c r="F148" s="34">
        <f>'[1]name of hotels aug.2017'!I145</f>
        <v>13</v>
      </c>
      <c r="G148" s="34">
        <f>'[1]name of hotels aug.2017'!J145</f>
        <v>0</v>
      </c>
      <c r="H148" s="34">
        <f>'[1]name of hotels aug.2017'!K145</f>
        <v>0</v>
      </c>
      <c r="I148" s="34">
        <f>'[1]name of hotels aug.2017'!L145</f>
        <v>0</v>
      </c>
      <c r="J148" s="21">
        <f>'[1]name of hotels aug.2017'!M145</f>
        <v>13</v>
      </c>
    </row>
    <row r="149" spans="1:14" ht="14.25" thickBot="1" x14ac:dyDescent="0.2">
      <c r="A149" s="15" t="s">
        <v>63</v>
      </c>
      <c r="B149" s="34">
        <f>'[1]name of hotels aug.2017'!A652</f>
        <v>1</v>
      </c>
      <c r="C149" s="34">
        <f>'[1]name of hotels aug.2017'!F652</f>
        <v>0</v>
      </c>
      <c r="D149" s="34">
        <f>'[1]name of hotels aug.2017'!G652</f>
        <v>30</v>
      </c>
      <c r="E149" s="34">
        <f>'[1]name of hotels aug.2017'!H652</f>
        <v>90</v>
      </c>
      <c r="F149" s="34">
        <f>'[1]name of hotels aug.2017'!I652</f>
        <v>3</v>
      </c>
      <c r="G149" s="34">
        <f>'[1]name of hotels aug.2017'!J652</f>
        <v>0</v>
      </c>
      <c r="H149" s="34">
        <f>'[1]name of hotels aug.2017'!K652</f>
        <v>0</v>
      </c>
      <c r="I149" s="34">
        <f>'[1]name of hotels aug.2017'!L652</f>
        <v>0</v>
      </c>
      <c r="J149" s="21">
        <f>'[1]name of hotels aug.2017'!M652</f>
        <v>3</v>
      </c>
    </row>
    <row r="150" spans="1:14" s="9" customFormat="1" ht="21" customHeight="1" thickBot="1" x14ac:dyDescent="0.2">
      <c r="A150" s="49" t="s">
        <v>80</v>
      </c>
      <c r="B150" s="50">
        <f>SUM(B148:B149)</f>
        <v>2</v>
      </c>
      <c r="C150" s="50">
        <f t="shared" ref="C150:J150" si="30">SUM(C148:C149)</f>
        <v>1</v>
      </c>
      <c r="D150" s="50">
        <f t="shared" si="30"/>
        <v>50</v>
      </c>
      <c r="E150" s="50">
        <f t="shared" si="30"/>
        <v>135</v>
      </c>
      <c r="F150" s="50">
        <f t="shared" si="30"/>
        <v>16</v>
      </c>
      <c r="G150" s="50">
        <f t="shared" si="30"/>
        <v>0</v>
      </c>
      <c r="H150" s="50">
        <f t="shared" si="30"/>
        <v>0</v>
      </c>
      <c r="I150" s="50">
        <f t="shared" si="30"/>
        <v>0</v>
      </c>
      <c r="J150" s="50">
        <f t="shared" si="30"/>
        <v>16</v>
      </c>
    </row>
    <row r="151" spans="1:14" ht="18" customHeight="1" thickBot="1" x14ac:dyDescent="0.2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N151" s="38">
        <f>SUM(B112,B102,B95,B79,B61,B50,B36,B8)</f>
        <v>62</v>
      </c>
    </row>
    <row r="152" spans="1:14" x14ac:dyDescent="0.15">
      <c r="A152" s="74"/>
      <c r="B152" s="110" t="s">
        <v>0</v>
      </c>
      <c r="C152" s="110" t="s">
        <v>1</v>
      </c>
      <c r="D152" s="110" t="s">
        <v>2</v>
      </c>
      <c r="E152" s="110" t="s">
        <v>3</v>
      </c>
      <c r="F152" s="110" t="s">
        <v>4</v>
      </c>
      <c r="G152" s="110"/>
      <c r="H152" s="110" t="s">
        <v>5</v>
      </c>
      <c r="I152" s="110"/>
      <c r="J152" s="107" t="s">
        <v>6</v>
      </c>
    </row>
    <row r="153" spans="1:14" ht="14.25" thickBot="1" x14ac:dyDescent="0.2">
      <c r="A153" s="76" t="s">
        <v>66</v>
      </c>
      <c r="B153" s="111"/>
      <c r="C153" s="111"/>
      <c r="D153" s="111"/>
      <c r="E153" s="111"/>
      <c r="F153" s="3" t="s">
        <v>8</v>
      </c>
      <c r="G153" s="3" t="s">
        <v>9</v>
      </c>
      <c r="H153" s="3" t="s">
        <v>8</v>
      </c>
      <c r="I153" s="3" t="s">
        <v>9</v>
      </c>
      <c r="J153" s="108"/>
    </row>
    <row r="154" spans="1:14" ht="14.25" thickBot="1" x14ac:dyDescent="0.2">
      <c r="A154" s="15" t="s">
        <v>63</v>
      </c>
      <c r="B154" s="34">
        <v>14</v>
      </c>
      <c r="C154" s="34">
        <v>0</v>
      </c>
      <c r="D154" s="34">
        <v>269</v>
      </c>
      <c r="E154" s="34">
        <v>1302</v>
      </c>
      <c r="F154" s="34">
        <v>47</v>
      </c>
      <c r="G154" s="34">
        <v>3</v>
      </c>
      <c r="H154" s="34">
        <v>37</v>
      </c>
      <c r="I154" s="34">
        <v>0</v>
      </c>
      <c r="J154" s="103">
        <f t="shared" ref="J154" si="31">SUM(F154:I154)</f>
        <v>87</v>
      </c>
    </row>
    <row r="155" spans="1:14" ht="14.25" thickBot="1" x14ac:dyDescent="0.2">
      <c r="A155" s="10"/>
      <c r="B155" s="39"/>
      <c r="C155" s="39"/>
      <c r="D155" s="39"/>
      <c r="E155" s="39"/>
      <c r="F155" s="39"/>
      <c r="G155" s="39"/>
      <c r="H155" s="39"/>
      <c r="I155" s="39"/>
      <c r="J155" s="40"/>
    </row>
    <row r="156" spans="1:14" s="9" customFormat="1" ht="21" customHeight="1" thickBot="1" x14ac:dyDescent="0.2">
      <c r="A156" s="49" t="s">
        <v>67</v>
      </c>
      <c r="B156" s="73">
        <f>SUM(B154,B150,B144,B136,B129,B123,B118,B105,B98,B91,B83,B74,B68,B56,B51,B44,B29,B18,)</f>
        <v>610</v>
      </c>
      <c r="C156" s="73">
        <f t="shared" ref="C156:J156" si="32">SUM(C154,C150,C144,C136,C129,C123,C118,C105,C98,C91,C83,C74,C68,C56,C51,C44,C29,C18,)</f>
        <v>3776</v>
      </c>
      <c r="D156" s="73">
        <f t="shared" si="32"/>
        <v>29657</v>
      </c>
      <c r="E156" s="73">
        <f t="shared" si="32"/>
        <v>54456</v>
      </c>
      <c r="F156" s="73">
        <f t="shared" si="32"/>
        <v>13623</v>
      </c>
      <c r="G156" s="73">
        <f t="shared" si="32"/>
        <v>1437</v>
      </c>
      <c r="H156" s="73">
        <f t="shared" si="32"/>
        <v>1505</v>
      </c>
      <c r="I156" s="73">
        <f t="shared" si="32"/>
        <v>379</v>
      </c>
      <c r="J156" s="73">
        <f t="shared" si="32"/>
        <v>16944</v>
      </c>
    </row>
    <row r="157" spans="1:14" x14ac:dyDescent="0.15">
      <c r="A157" s="18"/>
      <c r="B157" s="31"/>
      <c r="C157" s="31"/>
      <c r="D157" s="31"/>
      <c r="E157" s="31"/>
      <c r="F157" s="31"/>
      <c r="G157" s="31"/>
      <c r="H157" s="31"/>
      <c r="I157" s="31"/>
      <c r="J157" s="31"/>
      <c r="K157" s="9"/>
      <c r="L157" s="9"/>
      <c r="M157" s="9"/>
    </row>
    <row r="158" spans="1:14" x14ac:dyDescent="0.15">
      <c r="A158" s="25"/>
      <c r="B158" s="12"/>
      <c r="C158" s="12"/>
      <c r="D158" s="12"/>
      <c r="E158" s="12"/>
      <c r="F158" s="12"/>
      <c r="G158" s="12"/>
      <c r="H158" s="12"/>
      <c r="I158" s="12"/>
      <c r="J158" s="12"/>
      <c r="K158" s="6"/>
    </row>
    <row r="159" spans="1:14" ht="15" thickBot="1" x14ac:dyDescent="0.2">
      <c r="A159" s="109" t="s">
        <v>68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6"/>
    </row>
    <row r="160" spans="1:14" s="9" customFormat="1" ht="22.5" customHeight="1" x14ac:dyDescent="0.15">
      <c r="A160" s="2"/>
      <c r="B160" s="110" t="s">
        <v>0</v>
      </c>
      <c r="C160" s="110" t="s">
        <v>33</v>
      </c>
      <c r="D160" s="110" t="s">
        <v>2</v>
      </c>
      <c r="E160" s="110" t="s">
        <v>3</v>
      </c>
      <c r="F160" s="110" t="s">
        <v>4</v>
      </c>
      <c r="G160" s="110"/>
      <c r="H160" s="110" t="s">
        <v>5</v>
      </c>
      <c r="I160" s="110"/>
      <c r="J160" s="107" t="s">
        <v>6</v>
      </c>
      <c r="K160" s="6"/>
      <c r="L160" s="1"/>
      <c r="M160" s="1"/>
    </row>
    <row r="161" spans="1:13" ht="14.25" thickBot="1" x14ac:dyDescent="0.2">
      <c r="A161" s="41" t="s">
        <v>68</v>
      </c>
      <c r="B161" s="111"/>
      <c r="C161" s="111"/>
      <c r="D161" s="111"/>
      <c r="E161" s="111"/>
      <c r="F161" s="3" t="s">
        <v>8</v>
      </c>
      <c r="G161" s="3" t="s">
        <v>9</v>
      </c>
      <c r="H161" s="3" t="s">
        <v>8</v>
      </c>
      <c r="I161" s="3" t="s">
        <v>9</v>
      </c>
      <c r="J161" s="108"/>
    </row>
    <row r="162" spans="1:13" ht="15.75" customHeight="1" x14ac:dyDescent="0.15">
      <c r="A162" s="13" t="s">
        <v>10</v>
      </c>
      <c r="B162" s="80">
        <f t="shared" ref="B162:J162" si="33">SUM(B5,B22,B48+B33+B110,B78)</f>
        <v>42</v>
      </c>
      <c r="C162" s="80">
        <f t="shared" si="33"/>
        <v>1105</v>
      </c>
      <c r="D162" s="80">
        <f t="shared" si="33"/>
        <v>9836</v>
      </c>
      <c r="E162" s="80">
        <f t="shared" si="33"/>
        <v>14859</v>
      </c>
      <c r="F162" s="80">
        <f t="shared" si="33"/>
        <v>8470</v>
      </c>
      <c r="G162" s="80">
        <f t="shared" si="33"/>
        <v>918</v>
      </c>
      <c r="H162" s="80">
        <f t="shared" si="33"/>
        <v>750</v>
      </c>
      <c r="I162" s="80">
        <f t="shared" si="33"/>
        <v>285</v>
      </c>
      <c r="J162" s="83">
        <f t="shared" si="33"/>
        <v>10423</v>
      </c>
      <c r="K162" s="38"/>
      <c r="L162" s="38"/>
    </row>
    <row r="163" spans="1:13" ht="15.75" customHeight="1" x14ac:dyDescent="0.15">
      <c r="A163" s="4" t="s">
        <v>11</v>
      </c>
      <c r="B163" s="68">
        <f t="shared" ref="B163:I163" si="34">SUM(B6,B23,B34,B49,B56)</f>
        <v>44</v>
      </c>
      <c r="C163" s="68">
        <f t="shared" si="34"/>
        <v>385</v>
      </c>
      <c r="D163" s="68">
        <f t="shared" si="34"/>
        <v>5189</v>
      </c>
      <c r="E163" s="68">
        <f t="shared" si="34"/>
        <v>7708</v>
      </c>
      <c r="F163" s="68">
        <f t="shared" si="34"/>
        <v>2136</v>
      </c>
      <c r="G163" s="68">
        <f t="shared" si="34"/>
        <v>165</v>
      </c>
      <c r="H163" s="68">
        <f t="shared" si="34"/>
        <v>137</v>
      </c>
      <c r="I163" s="68">
        <f t="shared" si="34"/>
        <v>51</v>
      </c>
      <c r="J163" s="69">
        <f>SUM(J6,J23,J34+J49,J56)</f>
        <v>2489</v>
      </c>
      <c r="K163" s="38"/>
      <c r="L163" s="38"/>
      <c r="M163" s="6"/>
    </row>
    <row r="164" spans="1:13" ht="15.75" customHeight="1" x14ac:dyDescent="0.15">
      <c r="A164" s="4" t="s">
        <v>12</v>
      </c>
      <c r="B164" s="68">
        <f>SUM(B7,B24,B35,B60+B111+B148+B140+B134)</f>
        <v>71</v>
      </c>
      <c r="C164" s="68">
        <f t="shared" ref="C164:J164" si="35">SUM(C7,C24,C35,C60+C111+C148+C140+C134)</f>
        <v>467</v>
      </c>
      <c r="D164" s="68">
        <f t="shared" si="35"/>
        <v>3455</v>
      </c>
      <c r="E164" s="68">
        <f t="shared" si="35"/>
        <v>6556</v>
      </c>
      <c r="F164" s="68">
        <f t="shared" si="35"/>
        <v>1076</v>
      </c>
      <c r="G164" s="68">
        <f t="shared" si="35"/>
        <v>109</v>
      </c>
      <c r="H164" s="68">
        <f t="shared" si="35"/>
        <v>144</v>
      </c>
      <c r="I164" s="68">
        <f t="shared" si="35"/>
        <v>6</v>
      </c>
      <c r="J164" s="68">
        <f t="shared" si="35"/>
        <v>1335</v>
      </c>
      <c r="K164" s="38"/>
      <c r="L164" s="38"/>
    </row>
    <row r="165" spans="1:13" ht="15.75" customHeight="1" x14ac:dyDescent="0.15">
      <c r="A165" s="4" t="s">
        <v>13</v>
      </c>
      <c r="B165" s="68">
        <f>SUM(B8,B36,B61,B72,B79,B87,B95,B112+B50+B122)</f>
        <v>66</v>
      </c>
      <c r="C165" s="68">
        <f t="shared" ref="C165:J165" si="36">SUM(C8,C36,C61,C72,C79,C87,C95,C112+C50+C122)</f>
        <v>221</v>
      </c>
      <c r="D165" s="68">
        <f t="shared" si="36"/>
        <v>2104</v>
      </c>
      <c r="E165" s="68">
        <f t="shared" si="36"/>
        <v>4583</v>
      </c>
      <c r="F165" s="68">
        <f t="shared" si="36"/>
        <v>389</v>
      </c>
      <c r="G165" s="68">
        <f t="shared" si="36"/>
        <v>44</v>
      </c>
      <c r="H165" s="68">
        <f t="shared" si="36"/>
        <v>149</v>
      </c>
      <c r="I165" s="68">
        <f t="shared" si="36"/>
        <v>18</v>
      </c>
      <c r="J165" s="68">
        <f t="shared" si="36"/>
        <v>600</v>
      </c>
      <c r="K165" s="38"/>
      <c r="L165" s="38"/>
    </row>
    <row r="166" spans="1:13" ht="15.75" customHeight="1" thickBot="1" x14ac:dyDescent="0.2">
      <c r="A166" s="17" t="s">
        <v>14</v>
      </c>
      <c r="B166" s="81">
        <f t="shared" ref="B166:J166" si="37">SUM(B9,B25,B37,B62,B80,B96,B113,B129)</f>
        <v>62</v>
      </c>
      <c r="C166" s="81">
        <f t="shared" si="37"/>
        <v>41</v>
      </c>
      <c r="D166" s="81">
        <f t="shared" si="37"/>
        <v>1629</v>
      </c>
      <c r="E166" s="81">
        <f t="shared" si="37"/>
        <v>3460</v>
      </c>
      <c r="F166" s="81">
        <f t="shared" si="37"/>
        <v>187</v>
      </c>
      <c r="G166" s="81">
        <f t="shared" si="37"/>
        <v>21</v>
      </c>
      <c r="H166" s="81">
        <f t="shared" si="37"/>
        <v>66</v>
      </c>
      <c r="I166" s="81">
        <f t="shared" si="37"/>
        <v>3</v>
      </c>
      <c r="J166" s="81">
        <f t="shared" si="37"/>
        <v>277</v>
      </c>
      <c r="K166" s="38"/>
      <c r="L166" s="38"/>
      <c r="M166" s="6"/>
    </row>
    <row r="167" spans="1:13" ht="14.25" thickBot="1" x14ac:dyDescent="0.2">
      <c r="A167" s="41" t="s">
        <v>69</v>
      </c>
      <c r="B167" s="82">
        <f>SUM(B162:B166)</f>
        <v>285</v>
      </c>
      <c r="C167" s="82">
        <f t="shared" ref="C167:J167" si="38">SUM(C162:C166)</f>
        <v>2219</v>
      </c>
      <c r="D167" s="82">
        <f t="shared" si="38"/>
        <v>22213</v>
      </c>
      <c r="E167" s="82">
        <f t="shared" si="38"/>
        <v>37166</v>
      </c>
      <c r="F167" s="82">
        <f t="shared" si="38"/>
        <v>12258</v>
      </c>
      <c r="G167" s="82">
        <f t="shared" si="38"/>
        <v>1257</v>
      </c>
      <c r="H167" s="82">
        <f t="shared" si="38"/>
        <v>1246</v>
      </c>
      <c r="I167" s="82">
        <f t="shared" si="38"/>
        <v>363</v>
      </c>
      <c r="J167" s="84">
        <f t="shared" si="38"/>
        <v>15124</v>
      </c>
      <c r="K167" s="38"/>
      <c r="L167" s="38"/>
    </row>
    <row r="168" spans="1:13" x14ac:dyDescent="0.15">
      <c r="A168" s="13" t="s">
        <v>16</v>
      </c>
      <c r="B168" s="80">
        <f t="shared" ref="B168:J168" si="39">SUM(B11,B64)</f>
        <v>38</v>
      </c>
      <c r="C168" s="80">
        <f t="shared" si="39"/>
        <v>43</v>
      </c>
      <c r="D168" s="80">
        <f t="shared" si="39"/>
        <v>1519</v>
      </c>
      <c r="E168" s="80">
        <f t="shared" si="39"/>
        <v>2980</v>
      </c>
      <c r="F168" s="80">
        <f t="shared" si="39"/>
        <v>100</v>
      </c>
      <c r="G168" s="80">
        <f t="shared" si="39"/>
        <v>27</v>
      </c>
      <c r="H168" s="80">
        <f t="shared" si="39"/>
        <v>38</v>
      </c>
      <c r="I168" s="80">
        <f t="shared" si="39"/>
        <v>1</v>
      </c>
      <c r="J168" s="83">
        <f t="shared" si="39"/>
        <v>166</v>
      </c>
      <c r="M168" s="6"/>
    </row>
    <row r="169" spans="1:13" x14ac:dyDescent="0.15">
      <c r="A169" s="4" t="s">
        <v>17</v>
      </c>
      <c r="B169" s="68">
        <f>SUM(B12,B39,B114+B65)</f>
        <v>97</v>
      </c>
      <c r="C169" s="68">
        <f>SUM(C12,C39,C114)</f>
        <v>53</v>
      </c>
      <c r="D169" s="68">
        <f t="shared" ref="D169:J169" si="40">SUM(D12,D39,D114+D65)</f>
        <v>2846</v>
      </c>
      <c r="E169" s="68">
        <f t="shared" si="40"/>
        <v>4801</v>
      </c>
      <c r="F169" s="68">
        <f t="shared" si="40"/>
        <v>169</v>
      </c>
      <c r="G169" s="68">
        <f t="shared" si="40"/>
        <v>33</v>
      </c>
      <c r="H169" s="68">
        <f t="shared" si="40"/>
        <v>76</v>
      </c>
      <c r="I169" s="68">
        <f t="shared" si="40"/>
        <v>0</v>
      </c>
      <c r="J169" s="69">
        <f t="shared" si="40"/>
        <v>278</v>
      </c>
      <c r="M169" s="6"/>
    </row>
    <row r="170" spans="1:13" x14ac:dyDescent="0.15">
      <c r="A170" s="4" t="s">
        <v>18</v>
      </c>
      <c r="B170" s="68">
        <f t="shared" ref="B170:J170" si="41">SUM(B13)</f>
        <v>5</v>
      </c>
      <c r="C170" s="68">
        <f t="shared" si="41"/>
        <v>571</v>
      </c>
      <c r="D170" s="68">
        <f t="shared" si="41"/>
        <v>223</v>
      </c>
      <c r="E170" s="68">
        <f t="shared" si="41"/>
        <v>734</v>
      </c>
      <c r="F170" s="68">
        <f t="shared" si="41"/>
        <v>561</v>
      </c>
      <c r="G170" s="68">
        <f t="shared" si="41"/>
        <v>62</v>
      </c>
      <c r="H170" s="68">
        <f t="shared" si="41"/>
        <v>3</v>
      </c>
      <c r="I170" s="68">
        <f t="shared" si="41"/>
        <v>3</v>
      </c>
      <c r="J170" s="69">
        <f t="shared" si="41"/>
        <v>629</v>
      </c>
    </row>
    <row r="171" spans="1:13" x14ac:dyDescent="0.15">
      <c r="A171" s="4" t="s">
        <v>19</v>
      </c>
      <c r="B171" s="68">
        <f t="shared" ref="B171:J171" si="42">SUM(B14,B66)</f>
        <v>19</v>
      </c>
      <c r="C171" s="68">
        <f t="shared" si="42"/>
        <v>538</v>
      </c>
      <c r="D171" s="68">
        <f t="shared" si="42"/>
        <v>85</v>
      </c>
      <c r="E171" s="68">
        <f t="shared" si="42"/>
        <v>1109</v>
      </c>
      <c r="F171" s="68">
        <f t="shared" si="42"/>
        <v>130</v>
      </c>
      <c r="G171" s="68">
        <f t="shared" si="42"/>
        <v>21</v>
      </c>
      <c r="H171" s="68">
        <f t="shared" si="42"/>
        <v>14</v>
      </c>
      <c r="I171" s="68">
        <f t="shared" si="42"/>
        <v>11</v>
      </c>
      <c r="J171" s="69">
        <f t="shared" si="42"/>
        <v>176</v>
      </c>
      <c r="K171" s="6"/>
    </row>
    <row r="172" spans="1:13" ht="14.25" thickBot="1" x14ac:dyDescent="0.2">
      <c r="A172" s="4" t="s">
        <v>20</v>
      </c>
      <c r="B172" s="68">
        <f t="shared" ref="B172:I172" si="43">SUM(B15,B40)</f>
        <v>18</v>
      </c>
      <c r="C172" s="68">
        <f t="shared" si="43"/>
        <v>344</v>
      </c>
      <c r="D172" s="68">
        <f t="shared" si="43"/>
        <v>176</v>
      </c>
      <c r="E172" s="68">
        <f t="shared" si="43"/>
        <v>1007</v>
      </c>
      <c r="F172" s="68">
        <f t="shared" si="43"/>
        <v>33</v>
      </c>
      <c r="G172" s="68">
        <f t="shared" si="43"/>
        <v>7</v>
      </c>
      <c r="H172" s="68">
        <f t="shared" si="43"/>
        <v>10</v>
      </c>
      <c r="I172" s="68">
        <f t="shared" si="43"/>
        <v>0</v>
      </c>
      <c r="J172" s="69">
        <f>J15</f>
        <v>50</v>
      </c>
    </row>
    <row r="173" spans="1:13" ht="14.25" thickBot="1" x14ac:dyDescent="0.2">
      <c r="A173" s="8" t="s">
        <v>70</v>
      </c>
      <c r="B173" s="82">
        <f>SUM(B168:B172)</f>
        <v>177</v>
      </c>
      <c r="C173" s="82">
        <f t="shared" ref="C173:J173" si="44">SUM(C168:C172)</f>
        <v>1549</v>
      </c>
      <c r="D173" s="82">
        <f t="shared" si="44"/>
        <v>4849</v>
      </c>
      <c r="E173" s="82">
        <f t="shared" si="44"/>
        <v>10631</v>
      </c>
      <c r="F173" s="82">
        <f t="shared" si="44"/>
        <v>993</v>
      </c>
      <c r="G173" s="82">
        <f t="shared" si="44"/>
        <v>150</v>
      </c>
      <c r="H173" s="82">
        <f t="shared" si="44"/>
        <v>141</v>
      </c>
      <c r="I173" s="82">
        <f t="shared" si="44"/>
        <v>15</v>
      </c>
      <c r="J173" s="84">
        <f t="shared" si="44"/>
        <v>1299</v>
      </c>
    </row>
    <row r="174" spans="1:13" x14ac:dyDescent="0.15">
      <c r="A174" s="4" t="s">
        <v>46</v>
      </c>
      <c r="B174" s="68">
        <f t="shared" ref="B174:J174" si="45">SUM(B17,B28,B41,B67,B81,B88,B115,B135,B141+B97+B103)</f>
        <v>96</v>
      </c>
      <c r="C174" s="68">
        <f t="shared" si="45"/>
        <v>5</v>
      </c>
      <c r="D174" s="68">
        <f t="shared" si="45"/>
        <v>1650</v>
      </c>
      <c r="E174" s="68">
        <f t="shared" si="45"/>
        <v>3823</v>
      </c>
      <c r="F174" s="68">
        <f t="shared" si="45"/>
        <v>224</v>
      </c>
      <c r="G174" s="68">
        <f t="shared" si="45"/>
        <v>19</v>
      </c>
      <c r="H174" s="68">
        <f t="shared" si="45"/>
        <v>52</v>
      </c>
      <c r="I174" s="68">
        <f t="shared" si="45"/>
        <v>1</v>
      </c>
      <c r="J174" s="69">
        <f t="shared" si="45"/>
        <v>296</v>
      </c>
    </row>
    <row r="175" spans="1:13" x14ac:dyDescent="0.15">
      <c r="A175" s="4" t="s">
        <v>27</v>
      </c>
      <c r="B175" s="68">
        <f>SUM(B142,B117+B42+B90+B116)</f>
        <v>26</v>
      </c>
      <c r="C175" s="68">
        <f t="shared" ref="C175:J175" si="46">SUM(C142,C117+C42+C90+C116)</f>
        <v>1</v>
      </c>
      <c r="D175" s="68">
        <f t="shared" si="46"/>
        <v>397</v>
      </c>
      <c r="E175" s="68">
        <f t="shared" si="46"/>
        <v>973</v>
      </c>
      <c r="F175" s="68">
        <f t="shared" si="46"/>
        <v>65</v>
      </c>
      <c r="G175" s="68">
        <f t="shared" si="46"/>
        <v>6</v>
      </c>
      <c r="H175" s="68">
        <f t="shared" si="46"/>
        <v>28</v>
      </c>
      <c r="I175" s="68">
        <f t="shared" si="46"/>
        <v>0</v>
      </c>
      <c r="J175" s="68">
        <f t="shared" si="46"/>
        <v>99</v>
      </c>
    </row>
    <row r="176" spans="1:13" x14ac:dyDescent="0.15">
      <c r="A176" s="4" t="s">
        <v>47</v>
      </c>
      <c r="B176" s="68">
        <f t="shared" ref="B176:J176" si="47">B82</f>
        <v>0</v>
      </c>
      <c r="C176" s="68">
        <f t="shared" si="47"/>
        <v>0</v>
      </c>
      <c r="D176" s="68">
        <f t="shared" si="47"/>
        <v>0</v>
      </c>
      <c r="E176" s="68">
        <f t="shared" si="47"/>
        <v>0</v>
      </c>
      <c r="F176" s="68">
        <f t="shared" si="47"/>
        <v>0</v>
      </c>
      <c r="G176" s="68">
        <f t="shared" si="47"/>
        <v>0</v>
      </c>
      <c r="H176" s="68">
        <f t="shared" si="47"/>
        <v>0</v>
      </c>
      <c r="I176" s="68">
        <f t="shared" si="47"/>
        <v>0</v>
      </c>
      <c r="J176" s="69">
        <f t="shared" si="47"/>
        <v>0</v>
      </c>
    </row>
    <row r="177" spans="1:10" ht="14.25" thickBot="1" x14ac:dyDescent="0.2">
      <c r="A177" s="4" t="s">
        <v>63</v>
      </c>
      <c r="B177" s="68">
        <f t="shared" ref="B177:J177" si="48">SUM(B143,B149,B154+B73+B26+B43+B89)</f>
        <v>26</v>
      </c>
      <c r="C177" s="68">
        <f t="shared" si="48"/>
        <v>2</v>
      </c>
      <c r="D177" s="68">
        <f t="shared" si="48"/>
        <v>548</v>
      </c>
      <c r="E177" s="68">
        <f t="shared" si="48"/>
        <v>1863</v>
      </c>
      <c r="F177" s="68">
        <f t="shared" si="48"/>
        <v>83</v>
      </c>
      <c r="G177" s="68">
        <f t="shared" si="48"/>
        <v>5</v>
      </c>
      <c r="H177" s="68">
        <f t="shared" si="48"/>
        <v>38</v>
      </c>
      <c r="I177" s="68">
        <f t="shared" si="48"/>
        <v>0</v>
      </c>
      <c r="J177" s="70">
        <f t="shared" si="48"/>
        <v>126</v>
      </c>
    </row>
    <row r="178" spans="1:10" ht="14.25" thickBot="1" x14ac:dyDescent="0.2">
      <c r="A178" s="42" t="s">
        <v>37</v>
      </c>
      <c r="B178" s="85">
        <f>SUM(B167,B173,B174:B177)</f>
        <v>610</v>
      </c>
      <c r="C178" s="85">
        <f t="shared" ref="C178:J178" si="49">SUM(C167,C173,C174:C177)</f>
        <v>3776</v>
      </c>
      <c r="D178" s="85">
        <f t="shared" si="49"/>
        <v>29657</v>
      </c>
      <c r="E178" s="85">
        <f t="shared" si="49"/>
        <v>54456</v>
      </c>
      <c r="F178" s="85">
        <f t="shared" si="49"/>
        <v>13623</v>
      </c>
      <c r="G178" s="85">
        <f t="shared" si="49"/>
        <v>1437</v>
      </c>
      <c r="H178" s="85">
        <f t="shared" si="49"/>
        <v>1505</v>
      </c>
      <c r="I178" s="85">
        <f t="shared" si="49"/>
        <v>379</v>
      </c>
      <c r="J178" s="85">
        <f t="shared" si="49"/>
        <v>16944</v>
      </c>
    </row>
    <row r="179" spans="1:10" x14ac:dyDescent="0.15">
      <c r="A179" s="43" t="s">
        <v>71</v>
      </c>
      <c r="C179" s="6"/>
      <c r="D179" s="6"/>
      <c r="E179" s="44"/>
      <c r="F179" s="44"/>
      <c r="G179" s="44"/>
      <c r="H179" s="44"/>
      <c r="I179" s="44"/>
    </row>
    <row r="180" spans="1:10" x14ac:dyDescent="0.15">
      <c r="A180" s="1" t="s">
        <v>72</v>
      </c>
      <c r="B180" s="6"/>
      <c r="C180" s="6"/>
      <c r="D180" s="6"/>
      <c r="E180" s="6"/>
      <c r="F180" s="6"/>
      <c r="G180" s="6"/>
      <c r="H180" s="6"/>
      <c r="I180" s="6"/>
      <c r="J180" s="1" t="s">
        <v>81</v>
      </c>
    </row>
    <row r="181" spans="1:10" hidden="1" x14ac:dyDescent="0.15">
      <c r="B181" s="6">
        <f>B178-B156</f>
        <v>0</v>
      </c>
      <c r="C181" s="6">
        <f t="shared" ref="C181:J181" si="50">C178-C156</f>
        <v>0</v>
      </c>
      <c r="D181" s="6">
        <f t="shared" si="50"/>
        <v>0</v>
      </c>
      <c r="E181" s="6">
        <f t="shared" si="50"/>
        <v>0</v>
      </c>
      <c r="F181" s="6">
        <f t="shared" si="50"/>
        <v>0</v>
      </c>
      <c r="G181" s="6">
        <f t="shared" si="50"/>
        <v>0</v>
      </c>
      <c r="H181" s="6">
        <f t="shared" si="50"/>
        <v>0</v>
      </c>
      <c r="I181" s="6">
        <f t="shared" si="50"/>
        <v>0</v>
      </c>
      <c r="J181" s="6">
        <f t="shared" si="50"/>
        <v>0</v>
      </c>
    </row>
    <row r="182" spans="1:10" x14ac:dyDescent="0.15">
      <c r="G182" s="6"/>
    </row>
    <row r="183" spans="1:10" x14ac:dyDescent="0.15">
      <c r="F183" s="6"/>
      <c r="H183" s="6"/>
    </row>
    <row r="184" spans="1:10" x14ac:dyDescent="0.15">
      <c r="G184" s="6"/>
      <c r="I184" s="6"/>
      <c r="J184" s="6"/>
    </row>
    <row r="185" spans="1:10" x14ac:dyDescent="0.15">
      <c r="G185" s="6"/>
    </row>
    <row r="186" spans="1:10" ht="14.25" customHeight="1" x14ac:dyDescent="0.15">
      <c r="A186" s="106" t="s">
        <v>73</v>
      </c>
      <c r="B186" s="106" t="s">
        <v>0</v>
      </c>
      <c r="C186" s="106" t="s">
        <v>2</v>
      </c>
      <c r="D186" s="106" t="s">
        <v>3</v>
      </c>
    </row>
    <row r="187" spans="1:10" ht="12.75" customHeight="1" x14ac:dyDescent="0.15">
      <c r="A187" s="106"/>
      <c r="B187" s="106"/>
      <c r="C187" s="106"/>
      <c r="D187" s="106"/>
    </row>
    <row r="188" spans="1:10" ht="14.25" x14ac:dyDescent="0.15">
      <c r="A188" s="45" t="s">
        <v>7</v>
      </c>
      <c r="B188" s="46">
        <f>B18</f>
        <v>388</v>
      </c>
      <c r="C188" s="46">
        <f>D18</f>
        <v>17434</v>
      </c>
      <c r="D188" s="46">
        <f>E18</f>
        <v>32198</v>
      </c>
      <c r="I188" s="6"/>
    </row>
    <row r="189" spans="1:10" ht="14.25" x14ac:dyDescent="0.15">
      <c r="A189" s="45" t="s">
        <v>23</v>
      </c>
      <c r="B189" s="46">
        <f>B29</f>
        <v>46</v>
      </c>
      <c r="C189" s="46">
        <f>D29</f>
        <v>2346</v>
      </c>
      <c r="D189" s="46">
        <f>E29</f>
        <v>3930</v>
      </c>
    </row>
    <row r="190" spans="1:10" ht="14.25" x14ac:dyDescent="0.15">
      <c r="A190" s="45" t="s">
        <v>26</v>
      </c>
      <c r="B190" s="46">
        <f>B44</f>
        <v>84</v>
      </c>
      <c r="C190" s="46">
        <f>D44</f>
        <v>5703</v>
      </c>
      <c r="D190" s="46">
        <f>E44</f>
        <v>10376</v>
      </c>
    </row>
    <row r="191" spans="1:10" ht="14.25" x14ac:dyDescent="0.15">
      <c r="A191" s="45" t="s">
        <v>30</v>
      </c>
      <c r="B191" s="46">
        <f>B51</f>
        <v>12</v>
      </c>
      <c r="C191" s="46">
        <f>D51</f>
        <v>2456</v>
      </c>
      <c r="D191" s="46">
        <f>E51</f>
        <v>3393</v>
      </c>
      <c r="I191" s="6"/>
    </row>
    <row r="192" spans="1:10" ht="14.25" x14ac:dyDescent="0.15">
      <c r="A192" s="45" t="s">
        <v>34</v>
      </c>
      <c r="B192" s="46">
        <f>B56</f>
        <v>1</v>
      </c>
      <c r="C192" s="46">
        <f>D56</f>
        <v>78</v>
      </c>
      <c r="D192" s="46">
        <f>E56</f>
        <v>148</v>
      </c>
    </row>
    <row r="193" spans="1:4" ht="14.25" x14ac:dyDescent="0.15">
      <c r="A193" s="45" t="s">
        <v>35</v>
      </c>
      <c r="B193" s="46">
        <f>B68</f>
        <v>12</v>
      </c>
      <c r="C193" s="46">
        <f>D68</f>
        <v>290</v>
      </c>
      <c r="D193" s="46">
        <f>E68</f>
        <v>739</v>
      </c>
    </row>
    <row r="194" spans="1:4" ht="14.25" x14ac:dyDescent="0.15">
      <c r="A194" s="45" t="s">
        <v>42</v>
      </c>
      <c r="B194" s="46">
        <f>B74</f>
        <v>4</v>
      </c>
      <c r="C194" s="46">
        <f>D74</f>
        <v>72</v>
      </c>
      <c r="D194" s="46">
        <f>E74</f>
        <v>157</v>
      </c>
    </row>
    <row r="195" spans="1:4" ht="14.25" x14ac:dyDescent="0.15">
      <c r="A195" s="45" t="s">
        <v>45</v>
      </c>
      <c r="B195" s="46">
        <f>B83</f>
        <v>4</v>
      </c>
      <c r="C195" s="46">
        <f>D83</f>
        <v>137</v>
      </c>
      <c r="D195" s="46">
        <f>E83</f>
        <v>336</v>
      </c>
    </row>
    <row r="196" spans="1:4" ht="14.25" x14ac:dyDescent="0.15">
      <c r="A196" s="45" t="s">
        <v>49</v>
      </c>
      <c r="B196" s="46">
        <f>B91</f>
        <v>4</v>
      </c>
      <c r="C196" s="46">
        <f>D91</f>
        <v>82</v>
      </c>
      <c r="D196" s="46">
        <f>E91</f>
        <v>200</v>
      </c>
    </row>
    <row r="197" spans="1:4" ht="14.25" x14ac:dyDescent="0.15">
      <c r="A197" s="45" t="s">
        <v>51</v>
      </c>
      <c r="B197" s="46">
        <f>B98</f>
        <v>5</v>
      </c>
      <c r="C197" s="46">
        <f>D98</f>
        <v>88</v>
      </c>
      <c r="D197" s="46">
        <f>E98</f>
        <v>176</v>
      </c>
    </row>
    <row r="198" spans="1:4" ht="14.25" x14ac:dyDescent="0.15">
      <c r="A198" s="45" t="s">
        <v>53</v>
      </c>
      <c r="B198" s="46">
        <f>B105</f>
        <v>1</v>
      </c>
      <c r="C198" s="46">
        <f>D105</f>
        <v>10</v>
      </c>
      <c r="D198" s="46">
        <f>E105</f>
        <v>40</v>
      </c>
    </row>
    <row r="199" spans="1:4" ht="14.25" x14ac:dyDescent="0.15">
      <c r="A199" s="45" t="s">
        <v>56</v>
      </c>
      <c r="B199" s="46">
        <f>B118</f>
        <v>19</v>
      </c>
      <c r="C199" s="46">
        <f>D118</f>
        <v>413</v>
      </c>
      <c r="D199" s="46">
        <f>E118</f>
        <v>836</v>
      </c>
    </row>
    <row r="200" spans="1:4" ht="14.25" x14ac:dyDescent="0.15">
      <c r="A200" s="45" t="s">
        <v>58</v>
      </c>
      <c r="B200" s="46">
        <f>B123</f>
        <v>1</v>
      </c>
      <c r="C200" s="46">
        <f>D123</f>
        <v>32</v>
      </c>
      <c r="D200" s="46">
        <f>E123</f>
        <v>100</v>
      </c>
    </row>
    <row r="201" spans="1:4" ht="14.25" x14ac:dyDescent="0.15">
      <c r="A201" s="45" t="s">
        <v>60</v>
      </c>
      <c r="B201" s="46">
        <f>B129</f>
        <v>1</v>
      </c>
      <c r="C201" s="46">
        <f>D129</f>
        <v>14</v>
      </c>
      <c r="D201" s="46">
        <f>E129</f>
        <v>60</v>
      </c>
    </row>
    <row r="202" spans="1:4" ht="14.25" x14ac:dyDescent="0.15">
      <c r="A202" s="45" t="s">
        <v>61</v>
      </c>
      <c r="B202" s="46">
        <f>B136</f>
        <v>3</v>
      </c>
      <c r="C202" s="46">
        <f>D136</f>
        <v>34</v>
      </c>
      <c r="D202" s="46">
        <f>E136</f>
        <v>78</v>
      </c>
    </row>
    <row r="203" spans="1:4" ht="14.25" x14ac:dyDescent="0.15">
      <c r="A203" s="45" t="s">
        <v>62</v>
      </c>
      <c r="B203" s="46">
        <f>B144</f>
        <v>9</v>
      </c>
      <c r="C203" s="46">
        <f>D144</f>
        <v>149</v>
      </c>
      <c r="D203" s="46">
        <f>E144</f>
        <v>252</v>
      </c>
    </row>
    <row r="204" spans="1:4" ht="14.25" x14ac:dyDescent="0.15">
      <c r="A204" s="45" t="s">
        <v>65</v>
      </c>
      <c r="B204" s="46">
        <f>B150</f>
        <v>2</v>
      </c>
      <c r="C204" s="46">
        <f>D150</f>
        <v>50</v>
      </c>
      <c r="D204" s="46">
        <f>E150</f>
        <v>135</v>
      </c>
    </row>
    <row r="205" spans="1:4" ht="14.25" x14ac:dyDescent="0.15">
      <c r="A205" s="45" t="s">
        <v>66</v>
      </c>
      <c r="B205" s="46">
        <f>B154</f>
        <v>14</v>
      </c>
      <c r="C205" s="46">
        <f>D154</f>
        <v>269</v>
      </c>
      <c r="D205" s="46">
        <f>E154</f>
        <v>1302</v>
      </c>
    </row>
    <row r="206" spans="1:4" ht="18" x14ac:dyDescent="0.2">
      <c r="A206" s="47" t="s">
        <v>37</v>
      </c>
      <c r="B206" s="48">
        <f>SUM(B188:B205)</f>
        <v>610</v>
      </c>
      <c r="C206" s="48">
        <f>SUM(C188:C205)</f>
        <v>29657</v>
      </c>
      <c r="D206" s="48">
        <f>SUM(D188:D205)</f>
        <v>54456</v>
      </c>
    </row>
    <row r="208" spans="1:4" hidden="1" x14ac:dyDescent="0.15">
      <c r="B208" s="6">
        <f>B178-B206</f>
        <v>0</v>
      </c>
      <c r="C208" s="6">
        <f>D178-C206</f>
        <v>0</v>
      </c>
      <c r="D208" s="6">
        <f>E178-D206</f>
        <v>0</v>
      </c>
    </row>
  </sheetData>
  <mergeCells count="136">
    <mergeCell ref="A1:J1"/>
    <mergeCell ref="A2:J2"/>
    <mergeCell ref="B3:B4"/>
    <mergeCell ref="C3:C4"/>
    <mergeCell ref="D3:D4"/>
    <mergeCell ref="E3:E4"/>
    <mergeCell ref="F3:G3"/>
    <mergeCell ref="H3:I3"/>
    <mergeCell ref="J3:J4"/>
    <mergeCell ref="J20:J21"/>
    <mergeCell ref="B31:B32"/>
    <mergeCell ref="C31:C32"/>
    <mergeCell ref="D31:D32"/>
    <mergeCell ref="E31:E32"/>
    <mergeCell ref="F31:G31"/>
    <mergeCell ref="H31:I31"/>
    <mergeCell ref="J31:J32"/>
    <mergeCell ref="B20:B21"/>
    <mergeCell ref="C20:C21"/>
    <mergeCell ref="D20:D21"/>
    <mergeCell ref="E20:E21"/>
    <mergeCell ref="F20:G20"/>
    <mergeCell ref="H20:I20"/>
    <mergeCell ref="J46:J47"/>
    <mergeCell ref="A53:J53"/>
    <mergeCell ref="B54:B55"/>
    <mergeCell ref="C54:C55"/>
    <mergeCell ref="D54:D55"/>
    <mergeCell ref="E54:E55"/>
    <mergeCell ref="F54:G54"/>
    <mergeCell ref="H54:I54"/>
    <mergeCell ref="J54:J55"/>
    <mergeCell ref="B46:B47"/>
    <mergeCell ref="C46:C47"/>
    <mergeCell ref="D46:D47"/>
    <mergeCell ref="E46:E47"/>
    <mergeCell ref="F46:G46"/>
    <mergeCell ref="H46:I46"/>
    <mergeCell ref="J58:J59"/>
    <mergeCell ref="B70:B71"/>
    <mergeCell ref="C70:C71"/>
    <mergeCell ref="D70:D71"/>
    <mergeCell ref="E70:E71"/>
    <mergeCell ref="F70:G70"/>
    <mergeCell ref="H70:I70"/>
    <mergeCell ref="J70:J71"/>
    <mergeCell ref="B58:B59"/>
    <mergeCell ref="C58:C59"/>
    <mergeCell ref="D58:D59"/>
    <mergeCell ref="E58:E59"/>
    <mergeCell ref="F58:G58"/>
    <mergeCell ref="H58:I58"/>
    <mergeCell ref="J76:J77"/>
    <mergeCell ref="B85:B86"/>
    <mergeCell ref="C85:C86"/>
    <mergeCell ref="D85:D86"/>
    <mergeCell ref="E85:E86"/>
    <mergeCell ref="F85:G85"/>
    <mergeCell ref="H85:I85"/>
    <mergeCell ref="J85:J86"/>
    <mergeCell ref="B76:B77"/>
    <mergeCell ref="C76:C77"/>
    <mergeCell ref="D76:D77"/>
    <mergeCell ref="E76:E77"/>
    <mergeCell ref="F76:G76"/>
    <mergeCell ref="H76:I76"/>
    <mergeCell ref="J93:J94"/>
    <mergeCell ref="B100:B101"/>
    <mergeCell ref="C100:C101"/>
    <mergeCell ref="D100:D101"/>
    <mergeCell ref="E100:E101"/>
    <mergeCell ref="F100:G100"/>
    <mergeCell ref="H100:I100"/>
    <mergeCell ref="J100:J101"/>
    <mergeCell ref="B93:B94"/>
    <mergeCell ref="C93:C94"/>
    <mergeCell ref="D93:D94"/>
    <mergeCell ref="E93:E94"/>
    <mergeCell ref="F93:G93"/>
    <mergeCell ref="H93:I93"/>
    <mergeCell ref="B120:B121"/>
    <mergeCell ref="C120:C121"/>
    <mergeCell ref="D120:D121"/>
    <mergeCell ref="E120:E121"/>
    <mergeCell ref="F120:G120"/>
    <mergeCell ref="H120:I120"/>
    <mergeCell ref="J120:J121"/>
    <mergeCell ref="H108:I108"/>
    <mergeCell ref="F108:G108"/>
    <mergeCell ref="J127:J128"/>
    <mergeCell ref="B132:B133"/>
    <mergeCell ref="C132:C133"/>
    <mergeCell ref="D132:D133"/>
    <mergeCell ref="E132:E133"/>
    <mergeCell ref="F132:G132"/>
    <mergeCell ref="H132:I132"/>
    <mergeCell ref="J132:J133"/>
    <mergeCell ref="B127:B128"/>
    <mergeCell ref="C127:C128"/>
    <mergeCell ref="D127:D128"/>
    <mergeCell ref="E127:E128"/>
    <mergeCell ref="F127:G127"/>
    <mergeCell ref="H127:I127"/>
    <mergeCell ref="J138:J139"/>
    <mergeCell ref="B146:B147"/>
    <mergeCell ref="C146:C147"/>
    <mergeCell ref="D146:D147"/>
    <mergeCell ref="E146:E147"/>
    <mergeCell ref="F146:G146"/>
    <mergeCell ref="H146:I146"/>
    <mergeCell ref="J146:J147"/>
    <mergeCell ref="B138:B139"/>
    <mergeCell ref="C138:C139"/>
    <mergeCell ref="D138:D139"/>
    <mergeCell ref="E138:E139"/>
    <mergeCell ref="F138:G138"/>
    <mergeCell ref="H138:I138"/>
    <mergeCell ref="B186:B187"/>
    <mergeCell ref="C186:C187"/>
    <mergeCell ref="D186:D187"/>
    <mergeCell ref="J152:J153"/>
    <mergeCell ref="A159:J159"/>
    <mergeCell ref="B160:B161"/>
    <mergeCell ref="C160:C161"/>
    <mergeCell ref="D160:D161"/>
    <mergeCell ref="E160:E161"/>
    <mergeCell ref="F160:G160"/>
    <mergeCell ref="H160:I160"/>
    <mergeCell ref="J160:J161"/>
    <mergeCell ref="B152:B153"/>
    <mergeCell ref="C152:C153"/>
    <mergeCell ref="D152:D153"/>
    <mergeCell ref="E152:E153"/>
    <mergeCell ref="F152:G152"/>
    <mergeCell ref="H152:I152"/>
    <mergeCell ref="A186:A187"/>
  </mergeCells>
  <pageMargins left="0.3" right="0.18" top="0.38" bottom="0.88" header="0.33" footer="0.3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2021-03-29T09:38:05Z</dcterms:modified>
</cp:coreProperties>
</file>