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6240" windowHeight="9300" activeTab="0"/>
  </bookViews>
  <sheets>
    <sheet name="Sheet1" sheetId="1" r:id="rId1"/>
  </sheets>
  <definedNames>
    <definedName name="_xlnm.Print_Area" localSheetId="0">'Sheet1'!$A$1:$K$122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<sst xmlns="http://schemas.openxmlformats.org/spreadsheetml/2006/main" count="255" uniqueCount="245">
  <si>
    <t>Ghana</t>
  </si>
  <si>
    <t>Mali</t>
  </si>
  <si>
    <t>Azerbaijan</t>
  </si>
  <si>
    <t>Kazakhstan</t>
  </si>
  <si>
    <t>Macedonia</t>
  </si>
  <si>
    <t>Cyprus</t>
  </si>
  <si>
    <t>U.A.E</t>
  </si>
  <si>
    <t>Nationality</t>
  </si>
  <si>
    <t>اثيوبيا</t>
  </si>
  <si>
    <t>تانزانيا</t>
  </si>
  <si>
    <t>تشاد</t>
  </si>
  <si>
    <t>جنوب افريقيا</t>
  </si>
  <si>
    <t>سنغال</t>
  </si>
  <si>
    <t>غانا</t>
  </si>
  <si>
    <t>كينيا</t>
  </si>
  <si>
    <t>مالي</t>
  </si>
  <si>
    <t>موريشيوس</t>
  </si>
  <si>
    <t>نيجيريا</t>
  </si>
  <si>
    <t>اريتريا</t>
  </si>
  <si>
    <t>اخرى افريقي</t>
  </si>
  <si>
    <t>مجموع افريقيا</t>
  </si>
  <si>
    <t>امريكا</t>
  </si>
  <si>
    <t>كندا</t>
  </si>
  <si>
    <t>المكسيك</t>
  </si>
  <si>
    <t>البرازيل</t>
  </si>
  <si>
    <t>الارجنتين</t>
  </si>
  <si>
    <t>تشيلي</t>
  </si>
  <si>
    <t>كولومبيا</t>
  </si>
  <si>
    <t>فنزويلا</t>
  </si>
  <si>
    <t>اخرى امريكي</t>
  </si>
  <si>
    <t>مجموع امريكا</t>
  </si>
  <si>
    <t>اليابان</t>
  </si>
  <si>
    <t>الصين</t>
  </si>
  <si>
    <t>كوريا الجنوبية</t>
  </si>
  <si>
    <t>تايون</t>
  </si>
  <si>
    <t>هونغ كونغ</t>
  </si>
  <si>
    <t>الهند</t>
  </si>
  <si>
    <t>اندونيسيا</t>
  </si>
  <si>
    <t>الباكستان</t>
  </si>
  <si>
    <t>سيريلانكا</t>
  </si>
  <si>
    <t>ايران</t>
  </si>
  <si>
    <t>بنغلاديش</t>
  </si>
  <si>
    <t>نيبال</t>
  </si>
  <si>
    <t>افغانستان</t>
  </si>
  <si>
    <t>الفلبين</t>
  </si>
  <si>
    <t>ماليزيا</t>
  </si>
  <si>
    <t>سنغابور</t>
  </si>
  <si>
    <t>تايلند</t>
  </si>
  <si>
    <t>فيتنام</t>
  </si>
  <si>
    <t>استراليا</t>
  </si>
  <si>
    <t>نيوزيلاند</t>
  </si>
  <si>
    <t>الفيجي</t>
  </si>
  <si>
    <t>اخرى اسيوي</t>
  </si>
  <si>
    <t>مجموع اسيا</t>
  </si>
  <si>
    <t>روسيا</t>
  </si>
  <si>
    <t>اذربيجان</t>
  </si>
  <si>
    <t>كازاخستان</t>
  </si>
  <si>
    <t>بولندا</t>
  </si>
  <si>
    <t>التشيك</t>
  </si>
  <si>
    <t>رومانيا</t>
  </si>
  <si>
    <t>بلغاريا</t>
  </si>
  <si>
    <t>هنقاريا</t>
  </si>
  <si>
    <t>اكراني</t>
  </si>
  <si>
    <t>بريطانيا</t>
  </si>
  <si>
    <t>السويد</t>
  </si>
  <si>
    <t>الدنمارك</t>
  </si>
  <si>
    <t>فنلندا</t>
  </si>
  <si>
    <t>النرويج</t>
  </si>
  <si>
    <t>ايرلندا</t>
  </si>
  <si>
    <t>ايسلندا</t>
  </si>
  <si>
    <t>ايطاليا</t>
  </si>
  <si>
    <t>اسبانيا</t>
  </si>
  <si>
    <t>البوسنه والهرسك</t>
  </si>
  <si>
    <t>مقدونيا</t>
  </si>
  <si>
    <t>اليونان</t>
  </si>
  <si>
    <t>البرتغال</t>
  </si>
  <si>
    <t>سلوفاكيا</t>
  </si>
  <si>
    <t>يوغسلافيا</t>
  </si>
  <si>
    <t>سلوفينيا</t>
  </si>
  <si>
    <t>كرواتيا</t>
  </si>
  <si>
    <t>الفاتيكان</t>
  </si>
  <si>
    <t>المانيا</t>
  </si>
  <si>
    <t>فرنسا</t>
  </si>
  <si>
    <t>هولندا</t>
  </si>
  <si>
    <t>بلجيكا</t>
  </si>
  <si>
    <t>سويسرا</t>
  </si>
  <si>
    <t>النمسا</t>
  </si>
  <si>
    <t>لوكمبيرغ</t>
  </si>
  <si>
    <t>قبرص</t>
  </si>
  <si>
    <t>اسرائيل</t>
  </si>
  <si>
    <t>تركيا</t>
  </si>
  <si>
    <t>اخرى اوروبي</t>
  </si>
  <si>
    <t>مجموع اوروبا</t>
  </si>
  <si>
    <t>هيئة الامم</t>
  </si>
  <si>
    <t>سوريا</t>
  </si>
  <si>
    <t>العراق</t>
  </si>
  <si>
    <t>مصر</t>
  </si>
  <si>
    <t>لبنان</t>
  </si>
  <si>
    <t>فلسطين</t>
  </si>
  <si>
    <t>اليمن</t>
  </si>
  <si>
    <t>السودان</t>
  </si>
  <si>
    <t>ليبيا</t>
  </si>
  <si>
    <t>تونس</t>
  </si>
  <si>
    <t>الجزائر</t>
  </si>
  <si>
    <t>المغرب</t>
  </si>
  <si>
    <t>الصومال</t>
  </si>
  <si>
    <t>موريتانيا</t>
  </si>
  <si>
    <t>جيبوتي</t>
  </si>
  <si>
    <t>السعودية</t>
  </si>
  <si>
    <t>الكويت</t>
  </si>
  <si>
    <t>البحرين</t>
  </si>
  <si>
    <t>الامارات العربية</t>
  </si>
  <si>
    <t>عمان</t>
  </si>
  <si>
    <t>قطر</t>
  </si>
  <si>
    <t>مجموع العرب</t>
  </si>
  <si>
    <t>الجنسيـــــــــــــــة</t>
  </si>
  <si>
    <t xml:space="preserve">المجموع              </t>
  </si>
  <si>
    <t xml:space="preserve">عدد سياح المبيت   </t>
  </si>
  <si>
    <t xml:space="preserve">عدد زوار اليوم الواحد </t>
  </si>
  <si>
    <t xml:space="preserve">المجموع                </t>
  </si>
  <si>
    <t xml:space="preserve">عدد سياح المبيت    </t>
  </si>
  <si>
    <t xml:space="preserve"> Same Day Visitors </t>
  </si>
  <si>
    <t xml:space="preserve">               Total</t>
  </si>
  <si>
    <t xml:space="preserve">Same Day Visitors </t>
  </si>
  <si>
    <t xml:space="preserve">              Total</t>
  </si>
  <si>
    <t>Ethiopia</t>
  </si>
  <si>
    <t>Tanzania</t>
  </si>
  <si>
    <t>Chad</t>
  </si>
  <si>
    <t>S.Africa</t>
  </si>
  <si>
    <t>Senegal</t>
  </si>
  <si>
    <t>Kenya</t>
  </si>
  <si>
    <t>Mauritius</t>
  </si>
  <si>
    <t>Nigeria</t>
  </si>
  <si>
    <t>Eritrea</t>
  </si>
  <si>
    <t>Other Africa</t>
  </si>
  <si>
    <t>Total Africa</t>
  </si>
  <si>
    <t>U.S.A</t>
  </si>
  <si>
    <t>Canada</t>
  </si>
  <si>
    <t>Mexico</t>
  </si>
  <si>
    <t>Brazil</t>
  </si>
  <si>
    <t>Argentina</t>
  </si>
  <si>
    <t>Chile</t>
  </si>
  <si>
    <t>Colombia</t>
  </si>
  <si>
    <t>Venezuela</t>
  </si>
  <si>
    <t>Other America</t>
  </si>
  <si>
    <t>Japan</t>
  </si>
  <si>
    <t>China</t>
  </si>
  <si>
    <t>S- Korea Rep</t>
  </si>
  <si>
    <t>Taiwan</t>
  </si>
  <si>
    <t>Hong Kong</t>
  </si>
  <si>
    <t>N- korea Dpr</t>
  </si>
  <si>
    <t>India</t>
  </si>
  <si>
    <t>Indonesia</t>
  </si>
  <si>
    <t>Pakistan</t>
  </si>
  <si>
    <t>Srilanka</t>
  </si>
  <si>
    <t>Iran</t>
  </si>
  <si>
    <t>Bangladesh</t>
  </si>
  <si>
    <t>Nepal</t>
  </si>
  <si>
    <t>Afghanistan</t>
  </si>
  <si>
    <t>Philippines</t>
  </si>
  <si>
    <t>Malaysia</t>
  </si>
  <si>
    <t>Singapore</t>
  </si>
  <si>
    <t>Thailand</t>
  </si>
  <si>
    <t>Vietnam</t>
  </si>
  <si>
    <t>Australia</t>
  </si>
  <si>
    <t>New Zealand</t>
  </si>
  <si>
    <t>Fiji</t>
  </si>
  <si>
    <t>Other Asia</t>
  </si>
  <si>
    <t>Russia</t>
  </si>
  <si>
    <t>Poland</t>
  </si>
  <si>
    <t>Czechrep</t>
  </si>
  <si>
    <t>Romania</t>
  </si>
  <si>
    <t>Belgium</t>
  </si>
  <si>
    <t>Hungary</t>
  </si>
  <si>
    <t>Ukraine</t>
  </si>
  <si>
    <t>U.K</t>
  </si>
  <si>
    <t>Sweden</t>
  </si>
  <si>
    <t>Denmark</t>
  </si>
  <si>
    <t>Finland</t>
  </si>
  <si>
    <t>Norway</t>
  </si>
  <si>
    <t>Ireland</t>
  </si>
  <si>
    <t>Iceland</t>
  </si>
  <si>
    <t>Italy</t>
  </si>
  <si>
    <t>Spain</t>
  </si>
  <si>
    <t>Bosnia &amp; Herzq</t>
  </si>
  <si>
    <t>Greece</t>
  </si>
  <si>
    <t>Portugal</t>
  </si>
  <si>
    <t>Slovakia</t>
  </si>
  <si>
    <t>Yugoslavia</t>
  </si>
  <si>
    <t>Slovenia</t>
  </si>
  <si>
    <t>Croatia</t>
  </si>
  <si>
    <t>The Vatican</t>
  </si>
  <si>
    <t>Germany</t>
  </si>
  <si>
    <t>France</t>
  </si>
  <si>
    <t>Netherlands</t>
  </si>
  <si>
    <t>Switzerland</t>
  </si>
  <si>
    <t>Austria</t>
  </si>
  <si>
    <t>Luxembourg</t>
  </si>
  <si>
    <t>Israel</t>
  </si>
  <si>
    <t>Turkey</t>
  </si>
  <si>
    <t>Other Europe</t>
  </si>
  <si>
    <t>Total Europe</t>
  </si>
  <si>
    <t>U.N</t>
  </si>
  <si>
    <t>Syria</t>
  </si>
  <si>
    <t>Iraq</t>
  </si>
  <si>
    <t>Egypt</t>
  </si>
  <si>
    <t>Lebanon</t>
  </si>
  <si>
    <t>Palsetine</t>
  </si>
  <si>
    <t>Yemen</t>
  </si>
  <si>
    <t>Sudan</t>
  </si>
  <si>
    <t>Libya</t>
  </si>
  <si>
    <t>Tunisia</t>
  </si>
  <si>
    <t>Algeria</t>
  </si>
  <si>
    <t>Morocco</t>
  </si>
  <si>
    <t>Somalia</t>
  </si>
  <si>
    <t>Mauritania</t>
  </si>
  <si>
    <t>Djibouti</t>
  </si>
  <si>
    <t>Saudi Arabia</t>
  </si>
  <si>
    <t>Kuwait</t>
  </si>
  <si>
    <t>Bahrain</t>
  </si>
  <si>
    <t>Oman</t>
  </si>
  <si>
    <t>Qatar</t>
  </si>
  <si>
    <t>Total Arab</t>
  </si>
  <si>
    <t>Grand Total</t>
  </si>
  <si>
    <t>يتبع ...</t>
  </si>
  <si>
    <t>Cont…</t>
  </si>
  <si>
    <t>المصدر : وزارة السياحة والاثار</t>
  </si>
  <si>
    <t>Source: Ministry of tTourism &amp; Antiquities</t>
  </si>
  <si>
    <t>المجموع الكلي</t>
  </si>
  <si>
    <t>كوريا الشمالية</t>
  </si>
  <si>
    <t>Total Asia</t>
  </si>
  <si>
    <t>Total America</t>
  </si>
  <si>
    <t>اردني مقيم في الخارج</t>
  </si>
  <si>
    <t xml:space="preserve">Jordanias Residing Abroad                   </t>
  </si>
  <si>
    <t xml:space="preserve">  Tourist  Overnight </t>
  </si>
  <si>
    <t>جنوب اسيا</t>
  </si>
  <si>
    <t>South Asia</t>
  </si>
  <si>
    <t>Asia &amp; Pasific</t>
  </si>
  <si>
    <t>اسيا والباسيفك</t>
  </si>
  <si>
    <t>نسبة التغير% 06/07  Relative Change%</t>
  </si>
  <si>
    <t>Bulgaria</t>
  </si>
  <si>
    <t>مالطا</t>
  </si>
  <si>
    <t>Malta</t>
  </si>
  <si>
    <t>جدول 2.2 عدد سياح المبيت وزوار اليوم الواحد حسب الجنسية 2006-2007</t>
  </si>
  <si>
    <t>Table 2.2Tourist  Overnight and Same Day Visitors By Nationality  2006-2007</t>
  </si>
</sst>
</file>

<file path=xl/styles.xml><?xml version="1.0" encoding="utf-8"?>
<styleSheet xmlns="http://schemas.openxmlformats.org/spreadsheetml/2006/main">
  <numFmts count="21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[$-409]h:mm:ss\ AM/PM"/>
    <numFmt numFmtId="176" formatCode="[$-409]dddd\,\ mmmm\ dd\,\ yyyy"/>
  </numFmts>
  <fonts count="52">
    <font>
      <sz val="10"/>
      <name val="Arial"/>
      <family val="0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3" fontId="4" fillId="34" borderId="11" xfId="0" applyNumberFormat="1" applyFont="1" applyFill="1" applyBorder="1" applyAlignment="1" applyProtection="1">
      <alignment horizontal="center"/>
      <protection locked="0"/>
    </xf>
    <xf numFmtId="3" fontId="5" fillId="33" borderId="12" xfId="0" applyNumberFormat="1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right"/>
    </xf>
    <xf numFmtId="3" fontId="4" fillId="34" borderId="15" xfId="0" applyNumberFormat="1" applyFont="1" applyFill="1" applyBorder="1" applyAlignment="1" applyProtection="1">
      <alignment horizontal="center"/>
      <protection locked="0"/>
    </xf>
    <xf numFmtId="0" fontId="6" fillId="34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3" fontId="4" fillId="34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right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9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top" wrapText="1"/>
    </xf>
    <xf numFmtId="3" fontId="9" fillId="33" borderId="0" xfId="0" applyNumberFormat="1" applyFont="1" applyFill="1" applyBorder="1" applyAlignment="1">
      <alignment horizontal="center" vertical="top" wrapText="1"/>
    </xf>
    <xf numFmtId="3" fontId="8" fillId="33" borderId="0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/>
    </xf>
    <xf numFmtId="3" fontId="3" fillId="34" borderId="11" xfId="0" applyNumberFormat="1" applyFont="1" applyFill="1" applyBorder="1" applyAlignment="1" applyProtection="1">
      <alignment horizontal="center"/>
      <protection locked="0"/>
    </xf>
    <xf numFmtId="3" fontId="5" fillId="33" borderId="17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6" fillId="34" borderId="16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Alignment="1">
      <alignment/>
    </xf>
    <xf numFmtId="3" fontId="4" fillId="34" borderId="18" xfId="0" applyNumberFormat="1" applyFont="1" applyFill="1" applyBorder="1" applyAlignment="1" applyProtection="1">
      <alignment horizontal="center"/>
      <protection locked="0"/>
    </xf>
    <xf numFmtId="3" fontId="4" fillId="34" borderId="17" xfId="0" applyNumberFormat="1" applyFont="1" applyFill="1" applyBorder="1" applyAlignment="1" applyProtection="1">
      <alignment horizontal="center"/>
      <protection locked="0"/>
    </xf>
    <xf numFmtId="3" fontId="6" fillId="33" borderId="11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right"/>
    </xf>
    <xf numFmtId="4" fontId="4" fillId="34" borderId="0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left"/>
    </xf>
    <xf numFmtId="3" fontId="4" fillId="34" borderId="13" xfId="0" applyNumberFormat="1" applyFont="1" applyFill="1" applyBorder="1" applyAlignment="1" applyProtection="1">
      <alignment horizontal="center"/>
      <protection locked="0"/>
    </xf>
    <xf numFmtId="3" fontId="4" fillId="34" borderId="20" xfId="0" applyNumberFormat="1" applyFont="1" applyFill="1" applyBorder="1" applyAlignment="1" applyProtection="1">
      <alignment horizontal="center"/>
      <protection locked="0"/>
    </xf>
    <xf numFmtId="3" fontId="4" fillId="34" borderId="12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 applyProtection="1">
      <alignment horizontal="center"/>
      <protection locked="0"/>
    </xf>
    <xf numFmtId="3" fontId="3" fillId="34" borderId="0" xfId="0" applyNumberFormat="1" applyFont="1" applyFill="1" applyBorder="1" applyAlignment="1" applyProtection="1">
      <alignment horizontal="center"/>
      <protection locked="0"/>
    </xf>
    <xf numFmtId="3" fontId="4" fillId="34" borderId="21" xfId="0" applyNumberFormat="1" applyFont="1" applyFill="1" applyBorder="1" applyAlignment="1" applyProtection="1">
      <alignment horizontal="center"/>
      <protection locked="0"/>
    </xf>
    <xf numFmtId="3" fontId="4" fillId="34" borderId="22" xfId="0" applyNumberFormat="1" applyFont="1" applyFill="1" applyBorder="1" applyAlignment="1" applyProtection="1">
      <alignment horizontal="center"/>
      <protection locked="0"/>
    </xf>
    <xf numFmtId="3" fontId="6" fillId="33" borderId="17" xfId="0" applyNumberFormat="1" applyFont="1" applyFill="1" applyBorder="1" applyAlignment="1" applyProtection="1">
      <alignment horizontal="center"/>
      <protection locked="0"/>
    </xf>
    <xf numFmtId="3" fontId="6" fillId="33" borderId="18" xfId="0" applyNumberFormat="1" applyFont="1" applyFill="1" applyBorder="1" applyAlignment="1" applyProtection="1">
      <alignment horizontal="center"/>
      <protection locked="0"/>
    </xf>
    <xf numFmtId="3" fontId="8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3" fontId="3" fillId="34" borderId="23" xfId="0" applyNumberFormat="1" applyFont="1" applyFill="1" applyBorder="1" applyAlignment="1" applyProtection="1">
      <alignment horizontal="center"/>
      <protection locked="0"/>
    </xf>
    <xf numFmtId="3" fontId="3" fillId="33" borderId="24" xfId="0" applyNumberFormat="1" applyFont="1" applyFill="1" applyBorder="1" applyAlignment="1" applyProtection="1">
      <alignment horizontal="center"/>
      <protection locked="0"/>
    </xf>
    <xf numFmtId="3" fontId="3" fillId="34" borderId="17" xfId="0" applyNumberFormat="1" applyFont="1" applyFill="1" applyBorder="1" applyAlignment="1" applyProtection="1">
      <alignment horizontal="center"/>
      <protection locked="0"/>
    </xf>
    <xf numFmtId="3" fontId="3" fillId="33" borderId="18" xfId="0" applyNumberFormat="1" applyFont="1" applyFill="1" applyBorder="1" applyAlignment="1" applyProtection="1">
      <alignment horizontal="center"/>
      <protection locked="0"/>
    </xf>
    <xf numFmtId="3" fontId="9" fillId="33" borderId="17" xfId="0" applyNumberFormat="1" applyFont="1" applyFill="1" applyBorder="1" applyAlignment="1">
      <alignment horizontal="center" vertical="center" wrapText="1"/>
    </xf>
    <xf numFmtId="3" fontId="8" fillId="33" borderId="18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3" borderId="0" xfId="0" applyFont="1" applyFill="1" applyAlignment="1">
      <alignment/>
    </xf>
    <xf numFmtId="3" fontId="12" fillId="33" borderId="25" xfId="0" applyNumberFormat="1" applyFont="1" applyFill="1" applyBorder="1" applyAlignment="1">
      <alignment horizontal="center" vertical="top" wrapText="1"/>
    </xf>
    <xf numFmtId="3" fontId="12" fillId="33" borderId="26" xfId="0" applyNumberFormat="1" applyFont="1" applyFill="1" applyBorder="1" applyAlignment="1">
      <alignment horizontal="center" vertical="top" wrapText="1"/>
    </xf>
    <xf numFmtId="3" fontId="12" fillId="33" borderId="27" xfId="0" applyNumberFormat="1" applyFont="1" applyFill="1" applyBorder="1" applyAlignment="1">
      <alignment horizontal="center" vertical="top" wrapText="1"/>
    </xf>
    <xf numFmtId="3" fontId="12" fillId="33" borderId="0" xfId="0" applyNumberFormat="1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3" fontId="3" fillId="34" borderId="25" xfId="0" applyNumberFormat="1" applyFont="1" applyFill="1" applyBorder="1" applyAlignment="1" applyProtection="1">
      <alignment horizontal="center"/>
      <protection locked="0"/>
    </xf>
    <xf numFmtId="3" fontId="3" fillId="34" borderId="26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6" fillId="33" borderId="21" xfId="0" applyNumberFormat="1" applyFont="1" applyFill="1" applyBorder="1" applyAlignment="1" applyProtection="1">
      <alignment horizontal="center"/>
      <protection locked="0"/>
    </xf>
    <xf numFmtId="3" fontId="6" fillId="33" borderId="22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 horizontal="center"/>
    </xf>
    <xf numFmtId="3" fontId="4" fillId="33" borderId="12" xfId="0" applyNumberFormat="1" applyFont="1" applyFill="1" applyBorder="1" applyAlignment="1" applyProtection="1">
      <alignment horizontal="center"/>
      <protection locked="0"/>
    </xf>
    <xf numFmtId="3" fontId="4" fillId="33" borderId="20" xfId="0" applyNumberFormat="1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>
      <alignment horizontal="right"/>
    </xf>
    <xf numFmtId="3" fontId="15" fillId="34" borderId="17" xfId="0" applyNumberFormat="1" applyFont="1" applyFill="1" applyBorder="1" applyAlignment="1" applyProtection="1">
      <alignment horizontal="center"/>
      <protection locked="0"/>
    </xf>
    <xf numFmtId="3" fontId="15" fillId="34" borderId="11" xfId="0" applyNumberFormat="1" applyFont="1" applyFill="1" applyBorder="1" applyAlignment="1" applyProtection="1">
      <alignment horizontal="center"/>
      <protection locked="0"/>
    </xf>
    <xf numFmtId="3" fontId="15" fillId="33" borderId="18" xfId="0" applyNumberFormat="1" applyFont="1" applyFill="1" applyBorder="1" applyAlignment="1" applyProtection="1">
      <alignment horizontal="center"/>
      <protection locked="0"/>
    </xf>
    <xf numFmtId="0" fontId="14" fillId="33" borderId="16" xfId="0" applyFont="1" applyFill="1" applyBorder="1" applyAlignment="1">
      <alignment horizontal="left"/>
    </xf>
    <xf numFmtId="0" fontId="15" fillId="33" borderId="0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15" fillId="33" borderId="0" xfId="0" applyFont="1" applyFill="1" applyAlignment="1">
      <alignment/>
    </xf>
    <xf numFmtId="0" fontId="14" fillId="33" borderId="28" xfId="0" applyFont="1" applyFill="1" applyBorder="1" applyAlignment="1">
      <alignment horizontal="right"/>
    </xf>
    <xf numFmtId="3" fontId="15" fillId="34" borderId="29" xfId="0" applyNumberFormat="1" applyFont="1" applyFill="1" applyBorder="1" applyAlignment="1" applyProtection="1">
      <alignment horizontal="center"/>
      <protection locked="0"/>
    </xf>
    <xf numFmtId="3" fontId="15" fillId="33" borderId="30" xfId="0" applyNumberFormat="1" applyFont="1" applyFill="1" applyBorder="1" applyAlignment="1" applyProtection="1">
      <alignment horizontal="center"/>
      <protection locked="0"/>
    </xf>
    <xf numFmtId="0" fontId="14" fillId="33" borderId="31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right"/>
    </xf>
    <xf numFmtId="3" fontId="17" fillId="34" borderId="17" xfId="0" applyNumberFormat="1" applyFont="1" applyFill="1" applyBorder="1" applyAlignment="1" applyProtection="1">
      <alignment horizontal="center"/>
      <protection locked="0"/>
    </xf>
    <xf numFmtId="0" fontId="16" fillId="33" borderId="16" xfId="0" applyFont="1" applyFill="1" applyBorder="1" applyAlignment="1">
      <alignment horizontal="left"/>
    </xf>
    <xf numFmtId="0" fontId="17" fillId="33" borderId="0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17" fillId="33" borderId="0" xfId="0" applyFont="1" applyFill="1" applyAlignment="1">
      <alignment/>
    </xf>
    <xf numFmtId="3" fontId="6" fillId="33" borderId="17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Alignment="1">
      <alignment/>
    </xf>
    <xf numFmtId="3" fontId="6" fillId="33" borderId="18" xfId="0" applyNumberFormat="1" applyFont="1" applyFill="1" applyBorder="1" applyAlignment="1">
      <alignment horizontal="center"/>
    </xf>
    <xf numFmtId="3" fontId="17" fillId="34" borderId="18" xfId="0" applyNumberFormat="1" applyFont="1" applyFill="1" applyBorder="1" applyAlignment="1" applyProtection="1">
      <alignment horizontal="center"/>
      <protection locked="0"/>
    </xf>
    <xf numFmtId="1" fontId="3" fillId="33" borderId="0" xfId="0" applyNumberFormat="1" applyFont="1" applyFill="1" applyBorder="1" applyAlignment="1">
      <alignment/>
    </xf>
    <xf numFmtId="3" fontId="3" fillId="34" borderId="32" xfId="0" applyNumberFormat="1" applyFont="1" applyFill="1" applyBorder="1" applyAlignment="1" applyProtection="1">
      <alignment horizontal="center"/>
      <protection locked="0"/>
    </xf>
    <xf numFmtId="3" fontId="15" fillId="34" borderId="33" xfId="0" applyNumberFormat="1" applyFont="1" applyFill="1" applyBorder="1" applyAlignment="1" applyProtection="1">
      <alignment horizontal="center"/>
      <protection locked="0"/>
    </xf>
    <xf numFmtId="173" fontId="3" fillId="34" borderId="23" xfId="0" applyNumberFormat="1" applyFont="1" applyFill="1" applyBorder="1" applyAlignment="1" applyProtection="1">
      <alignment horizontal="center"/>
      <protection locked="0"/>
    </xf>
    <xf numFmtId="173" fontId="3" fillId="34" borderId="17" xfId="0" applyNumberFormat="1" applyFont="1" applyFill="1" applyBorder="1" applyAlignment="1" applyProtection="1">
      <alignment horizontal="center"/>
      <protection locked="0"/>
    </xf>
    <xf numFmtId="173" fontId="4" fillId="34" borderId="17" xfId="0" applyNumberFormat="1" applyFont="1" applyFill="1" applyBorder="1" applyAlignment="1" applyProtection="1">
      <alignment horizontal="center"/>
      <protection locked="0"/>
    </xf>
    <xf numFmtId="173" fontId="3" fillId="34" borderId="0" xfId="0" applyNumberFormat="1" applyFont="1" applyFill="1" applyBorder="1" applyAlignment="1" applyProtection="1">
      <alignment horizontal="center"/>
      <protection locked="0"/>
    </xf>
    <xf numFmtId="3" fontId="6" fillId="33" borderId="11" xfId="0" applyNumberFormat="1" applyFont="1" applyFill="1" applyBorder="1" applyAlignment="1">
      <alignment horizontal="center"/>
    </xf>
    <xf numFmtId="173" fontId="3" fillId="34" borderId="32" xfId="0" applyNumberFormat="1" applyFont="1" applyFill="1" applyBorder="1" applyAlignment="1" applyProtection="1">
      <alignment horizontal="center"/>
      <protection locked="0"/>
    </xf>
    <xf numFmtId="173" fontId="3" fillId="34" borderId="24" xfId="0" applyNumberFormat="1" applyFont="1" applyFill="1" applyBorder="1" applyAlignment="1" applyProtection="1">
      <alignment horizontal="center"/>
      <protection locked="0"/>
    </xf>
    <xf numFmtId="173" fontId="3" fillId="34" borderId="11" xfId="0" applyNumberFormat="1" applyFont="1" applyFill="1" applyBorder="1" applyAlignment="1" applyProtection="1">
      <alignment horizontal="center"/>
      <protection locked="0"/>
    </xf>
    <xf numFmtId="173" fontId="3" fillId="34" borderId="18" xfId="0" applyNumberFormat="1" applyFont="1" applyFill="1" applyBorder="1" applyAlignment="1" applyProtection="1">
      <alignment horizontal="center"/>
      <protection locked="0"/>
    </xf>
    <xf numFmtId="173" fontId="4" fillId="34" borderId="11" xfId="0" applyNumberFormat="1" applyFont="1" applyFill="1" applyBorder="1" applyAlignment="1" applyProtection="1">
      <alignment horizontal="center"/>
      <protection locked="0"/>
    </xf>
    <xf numFmtId="173" fontId="4" fillId="34" borderId="18" xfId="0" applyNumberFormat="1" applyFont="1" applyFill="1" applyBorder="1" applyAlignment="1" applyProtection="1">
      <alignment horizontal="center"/>
      <protection locked="0"/>
    </xf>
    <xf numFmtId="173" fontId="3" fillId="34" borderId="29" xfId="0" applyNumberFormat="1" applyFont="1" applyFill="1" applyBorder="1" applyAlignment="1" applyProtection="1">
      <alignment horizontal="center"/>
      <protection locked="0"/>
    </xf>
    <xf numFmtId="173" fontId="3" fillId="34" borderId="33" xfId="0" applyNumberFormat="1" applyFont="1" applyFill="1" applyBorder="1" applyAlignment="1" applyProtection="1">
      <alignment horizontal="center"/>
      <protection locked="0"/>
    </xf>
    <xf numFmtId="173" fontId="3" fillId="34" borderId="30" xfId="0" applyNumberFormat="1" applyFont="1" applyFill="1" applyBorder="1" applyAlignment="1" applyProtection="1">
      <alignment horizontal="center"/>
      <protection locked="0"/>
    </xf>
    <xf numFmtId="3" fontId="17" fillId="34" borderId="11" xfId="0" applyNumberFormat="1" applyFont="1" applyFill="1" applyBorder="1" applyAlignment="1" applyProtection="1">
      <alignment horizontal="center"/>
      <protection locked="0"/>
    </xf>
    <xf numFmtId="3" fontId="3" fillId="33" borderId="20" xfId="0" applyNumberFormat="1" applyFont="1" applyFill="1" applyBorder="1" applyAlignment="1" applyProtection="1">
      <alignment horizontal="center"/>
      <protection locked="0"/>
    </xf>
    <xf numFmtId="0" fontId="5" fillId="33" borderId="34" xfId="0" applyFont="1" applyFill="1" applyBorder="1" applyAlignment="1">
      <alignment horizontal="left"/>
    </xf>
    <xf numFmtId="173" fontId="4" fillId="34" borderId="21" xfId="0" applyNumberFormat="1" applyFont="1" applyFill="1" applyBorder="1" applyAlignment="1" applyProtection="1">
      <alignment horizontal="center"/>
      <protection locked="0"/>
    </xf>
    <xf numFmtId="173" fontId="4" fillId="34" borderId="15" xfId="0" applyNumberFormat="1" applyFont="1" applyFill="1" applyBorder="1" applyAlignment="1" applyProtection="1">
      <alignment horizontal="center"/>
      <protection locked="0"/>
    </xf>
    <xf numFmtId="173" fontId="4" fillId="34" borderId="22" xfId="0" applyNumberFormat="1" applyFont="1" applyFill="1" applyBorder="1" applyAlignment="1" applyProtection="1">
      <alignment horizontal="center"/>
      <protection locked="0"/>
    </xf>
    <xf numFmtId="173" fontId="4" fillId="34" borderId="12" xfId="0" applyNumberFormat="1" applyFont="1" applyFill="1" applyBorder="1" applyAlignment="1" applyProtection="1">
      <alignment horizontal="center"/>
      <protection locked="0"/>
    </xf>
    <xf numFmtId="173" fontId="4" fillId="34" borderId="13" xfId="0" applyNumberFormat="1" applyFont="1" applyFill="1" applyBorder="1" applyAlignment="1" applyProtection="1">
      <alignment horizontal="center"/>
      <protection locked="0"/>
    </xf>
    <xf numFmtId="173" fontId="4" fillId="34" borderId="20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3" fontId="9" fillId="33" borderId="35" xfId="0" applyNumberFormat="1" applyFont="1" applyFill="1" applyBorder="1" applyAlignment="1">
      <alignment vertical="top" wrapText="1"/>
    </xf>
    <xf numFmtId="3" fontId="9" fillId="33" borderId="36" xfId="0" applyNumberFormat="1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 horizontal="center"/>
    </xf>
    <xf numFmtId="0" fontId="2" fillId="33" borderId="37" xfId="0" applyFont="1" applyFill="1" applyBorder="1" applyAlignment="1">
      <alignment horizontal="center"/>
    </xf>
    <xf numFmtId="1" fontId="7" fillId="33" borderId="38" xfId="0" applyNumberFormat="1" applyFont="1" applyFill="1" applyBorder="1" applyAlignment="1">
      <alignment horizontal="center" readingOrder="2"/>
    </xf>
    <xf numFmtId="1" fontId="7" fillId="33" borderId="39" xfId="0" applyNumberFormat="1" applyFont="1" applyFill="1" applyBorder="1" applyAlignment="1">
      <alignment horizontal="center" readingOrder="2"/>
    </xf>
    <xf numFmtId="1" fontId="7" fillId="33" borderId="40" xfId="0" applyNumberFormat="1" applyFont="1" applyFill="1" applyBorder="1" applyAlignment="1">
      <alignment horizontal="center" readingOrder="2"/>
    </xf>
    <xf numFmtId="0" fontId="12" fillId="33" borderId="41" xfId="0" applyFont="1" applyFill="1" applyBorder="1" applyAlignment="1">
      <alignment horizontal="left" vertical="center" textRotation="90"/>
    </xf>
    <xf numFmtId="0" fontId="12" fillId="33" borderId="10" xfId="0" applyFont="1" applyFill="1" applyBorder="1" applyAlignment="1">
      <alignment horizontal="left" vertical="center" textRotation="90"/>
    </xf>
    <xf numFmtId="0" fontId="12" fillId="33" borderId="42" xfId="0" applyFont="1" applyFill="1" applyBorder="1" applyAlignment="1">
      <alignment horizontal="left" vertical="center" textRotation="90"/>
    </xf>
    <xf numFmtId="0" fontId="12" fillId="33" borderId="41" xfId="0" applyFont="1" applyFill="1" applyBorder="1" applyAlignment="1">
      <alignment horizontal="right" vertical="center" textRotation="90"/>
    </xf>
    <xf numFmtId="0" fontId="12" fillId="33" borderId="10" xfId="0" applyFont="1" applyFill="1" applyBorder="1" applyAlignment="1">
      <alignment horizontal="right" vertical="center" textRotation="90"/>
    </xf>
    <xf numFmtId="0" fontId="12" fillId="33" borderId="42" xfId="0" applyFont="1" applyFill="1" applyBorder="1" applyAlignment="1">
      <alignment horizontal="right" vertical="center" textRotation="90"/>
    </xf>
    <xf numFmtId="1" fontId="7" fillId="33" borderId="38" xfId="0" applyNumberFormat="1" applyFont="1" applyFill="1" applyBorder="1" applyAlignment="1">
      <alignment horizontal="center"/>
    </xf>
    <xf numFmtId="1" fontId="7" fillId="33" borderId="39" xfId="0" applyNumberFormat="1" applyFont="1" applyFill="1" applyBorder="1" applyAlignment="1">
      <alignment horizontal="center"/>
    </xf>
    <xf numFmtId="1" fontId="7" fillId="33" borderId="4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1"/>
  <sheetViews>
    <sheetView rightToLeft="1" tabSelected="1" zoomScalePageLayoutView="0" workbookViewId="0" topLeftCell="A7">
      <selection activeCell="G29" sqref="G29"/>
    </sheetView>
  </sheetViews>
  <sheetFormatPr defaultColWidth="9.140625" defaultRowHeight="12.75"/>
  <cols>
    <col min="1" max="1" width="10.00390625" style="14" customWidth="1"/>
    <col min="2" max="2" width="8.57421875" style="15" customWidth="1"/>
    <col min="3" max="3" width="9.140625" style="15" customWidth="1"/>
    <col min="4" max="4" width="9.28125" style="15" customWidth="1"/>
    <col min="5" max="5" width="8.57421875" style="15" customWidth="1"/>
    <col min="6" max="6" width="10.140625" style="15" customWidth="1"/>
    <col min="7" max="7" width="9.28125" style="15" customWidth="1"/>
    <col min="8" max="8" width="7.421875" style="15" customWidth="1"/>
    <col min="9" max="9" width="7.57421875" style="15" customWidth="1"/>
    <col min="10" max="10" width="12.8515625" style="15" customWidth="1"/>
    <col min="11" max="11" width="9.421875" style="16" customWidth="1"/>
    <col min="12" max="47" width="9.140625" style="21" customWidth="1"/>
    <col min="48" max="48" width="9.140625" style="22" customWidth="1"/>
    <col min="49" max="16384" width="9.140625" style="1" customWidth="1"/>
  </cols>
  <sheetData>
    <row r="1" spans="1:48" s="37" customFormat="1" ht="20.25" customHeight="1">
      <c r="A1" s="141" t="s">
        <v>243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6"/>
    </row>
    <row r="2" spans="1:48" s="37" customFormat="1" ht="16.5" thickBot="1">
      <c r="A2" s="142" t="s">
        <v>244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6"/>
    </row>
    <row r="3" spans="1:48" s="68" customFormat="1" ht="36.75" customHeight="1" thickBot="1">
      <c r="A3" s="146" t="s">
        <v>115</v>
      </c>
      <c r="B3" s="152">
        <v>2006</v>
      </c>
      <c r="C3" s="153"/>
      <c r="D3" s="154"/>
      <c r="E3" s="143">
        <v>2007</v>
      </c>
      <c r="F3" s="144"/>
      <c r="G3" s="145"/>
      <c r="I3" s="138"/>
      <c r="J3" s="139" t="s">
        <v>239</v>
      </c>
      <c r="K3" s="149" t="s">
        <v>7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65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7"/>
    </row>
    <row r="4" spans="1:48" s="75" customFormat="1" ht="45" customHeight="1">
      <c r="A4" s="147"/>
      <c r="B4" s="69" t="s">
        <v>117</v>
      </c>
      <c r="C4" s="70" t="s">
        <v>118</v>
      </c>
      <c r="D4" s="71" t="s">
        <v>116</v>
      </c>
      <c r="E4" s="69" t="s">
        <v>120</v>
      </c>
      <c r="F4" s="70" t="s">
        <v>118</v>
      </c>
      <c r="G4" s="71" t="s">
        <v>119</v>
      </c>
      <c r="H4" s="69" t="s">
        <v>120</v>
      </c>
      <c r="I4" s="70" t="s">
        <v>118</v>
      </c>
      <c r="J4" s="71" t="s">
        <v>119</v>
      </c>
      <c r="K4" s="150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65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4"/>
    </row>
    <row r="5" spans="1:48" s="75" customFormat="1" ht="37.5" customHeight="1" thickBot="1">
      <c r="A5" s="148"/>
      <c r="B5" s="62" t="s">
        <v>234</v>
      </c>
      <c r="C5" s="54" t="s">
        <v>123</v>
      </c>
      <c r="D5" s="63" t="s">
        <v>124</v>
      </c>
      <c r="E5" s="62" t="s">
        <v>234</v>
      </c>
      <c r="F5" s="54" t="s">
        <v>121</v>
      </c>
      <c r="G5" s="63" t="s">
        <v>122</v>
      </c>
      <c r="H5" s="62" t="s">
        <v>234</v>
      </c>
      <c r="I5" s="54" t="s">
        <v>121</v>
      </c>
      <c r="J5" s="63" t="s">
        <v>122</v>
      </c>
      <c r="K5" s="151"/>
      <c r="L5" s="26"/>
      <c r="M5" s="26"/>
      <c r="N5" s="23"/>
      <c r="O5" s="24"/>
      <c r="P5" s="24"/>
      <c r="Q5" s="25"/>
      <c r="R5" s="24"/>
      <c r="S5" s="24"/>
      <c r="T5" s="25"/>
      <c r="U5" s="24"/>
      <c r="V5" s="24"/>
      <c r="W5" s="25"/>
      <c r="X5" s="24"/>
      <c r="Y5" s="65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4"/>
    </row>
    <row r="6" spans="1:14" ht="13.5" customHeight="1">
      <c r="A6" s="2" t="s">
        <v>8</v>
      </c>
      <c r="B6" s="58">
        <v>889.54</v>
      </c>
      <c r="C6" s="111">
        <v>236.46</v>
      </c>
      <c r="D6" s="59">
        <f>SUM(B6:C6)</f>
        <v>1126</v>
      </c>
      <c r="E6" s="58">
        <v>922.72</v>
      </c>
      <c r="F6" s="111">
        <v>245.28</v>
      </c>
      <c r="G6" s="59">
        <f>SUM(E6:F6)</f>
        <v>1168</v>
      </c>
      <c r="H6" s="113">
        <f>(E6-B6)/B6</f>
        <v>0.0373001776198935</v>
      </c>
      <c r="I6" s="118">
        <f>(F6-C6)/C6</f>
        <v>0.0373001776198934</v>
      </c>
      <c r="J6" s="119">
        <f>(G6-D6)/D6</f>
        <v>0.037300177619893425</v>
      </c>
      <c r="K6" s="31" t="s">
        <v>125</v>
      </c>
      <c r="L6" s="82"/>
      <c r="M6" s="110"/>
      <c r="N6" s="82"/>
    </row>
    <row r="7" spans="1:11" ht="12.75">
      <c r="A7" s="2" t="s">
        <v>9</v>
      </c>
      <c r="B7" s="60">
        <v>94.8</v>
      </c>
      <c r="C7" s="28">
        <v>25.2</v>
      </c>
      <c r="D7" s="61">
        <f>SUM(B7:C7)</f>
        <v>120</v>
      </c>
      <c r="E7" s="60">
        <v>108.23</v>
      </c>
      <c r="F7" s="28">
        <v>28.77</v>
      </c>
      <c r="G7" s="61">
        <f>SUM(E7:F7)</f>
        <v>137</v>
      </c>
      <c r="H7" s="114">
        <f aca="true" t="shared" si="0" ref="H7:H17">(E7-B7)/B7</f>
        <v>0.14166666666666675</v>
      </c>
      <c r="I7" s="120">
        <f aca="true" t="shared" si="1" ref="I7:I17">(F7-C7)/C7</f>
        <v>0.1416666666666667</v>
      </c>
      <c r="J7" s="121">
        <f aca="true" t="shared" si="2" ref="J7:J17">(G7-D7)/D7</f>
        <v>0.14166666666666666</v>
      </c>
      <c r="K7" s="31" t="s">
        <v>126</v>
      </c>
    </row>
    <row r="8" spans="1:11" ht="12.75">
      <c r="A8" s="2" t="s">
        <v>10</v>
      </c>
      <c r="B8" s="60">
        <v>84.53</v>
      </c>
      <c r="C8" s="28">
        <v>22.47</v>
      </c>
      <c r="D8" s="61">
        <f aca="true" t="shared" si="3" ref="D8:D17">SUM(B8:C8)</f>
        <v>107</v>
      </c>
      <c r="E8" s="60">
        <v>146.15</v>
      </c>
      <c r="F8" s="28">
        <v>38.85</v>
      </c>
      <c r="G8" s="61">
        <f aca="true" t="shared" si="4" ref="G8:G49">SUM(E8:F8)</f>
        <v>185</v>
      </c>
      <c r="H8" s="114">
        <f t="shared" si="0"/>
        <v>0.7289719626168225</v>
      </c>
      <c r="I8" s="120">
        <f t="shared" si="1"/>
        <v>0.7289719626168226</v>
      </c>
      <c r="J8" s="121">
        <f t="shared" si="2"/>
        <v>0.7289719626168224</v>
      </c>
      <c r="K8" s="31" t="s">
        <v>127</v>
      </c>
    </row>
    <row r="9" spans="1:11" ht="12.75">
      <c r="A9" s="2" t="s">
        <v>11</v>
      </c>
      <c r="B9" s="60">
        <v>7049.742</v>
      </c>
      <c r="C9" s="28">
        <v>370.25800000000004</v>
      </c>
      <c r="D9" s="61">
        <f t="shared" si="3"/>
        <v>7420</v>
      </c>
      <c r="E9" s="60">
        <v>8167.302446739232</v>
      </c>
      <c r="F9" s="28">
        <v>428.9404</v>
      </c>
      <c r="G9" s="61">
        <f t="shared" si="4"/>
        <v>8596.242846739233</v>
      </c>
      <c r="H9" s="114">
        <f t="shared" si="0"/>
        <v>0.15852501364436206</v>
      </c>
      <c r="I9" s="120">
        <f t="shared" si="1"/>
        <v>0.15849056603773576</v>
      </c>
      <c r="J9" s="121">
        <f t="shared" si="2"/>
        <v>0.15852329470879148</v>
      </c>
      <c r="K9" s="31" t="s">
        <v>128</v>
      </c>
    </row>
    <row r="10" spans="1:11" ht="12.75">
      <c r="A10" s="2" t="s">
        <v>12</v>
      </c>
      <c r="B10" s="60">
        <v>96.38</v>
      </c>
      <c r="C10" s="28">
        <v>25.62</v>
      </c>
      <c r="D10" s="61">
        <f t="shared" si="3"/>
        <v>122</v>
      </c>
      <c r="E10" s="60">
        <v>101.12</v>
      </c>
      <c r="F10" s="28">
        <v>26.88</v>
      </c>
      <c r="G10" s="61">
        <f t="shared" si="4"/>
        <v>128</v>
      </c>
      <c r="H10" s="114">
        <f t="shared" si="0"/>
        <v>0.049180327868852555</v>
      </c>
      <c r="I10" s="120">
        <f t="shared" si="1"/>
        <v>0.04918032786885238</v>
      </c>
      <c r="J10" s="121">
        <f t="shared" si="2"/>
        <v>0.04918032786885246</v>
      </c>
      <c r="K10" s="31" t="s">
        <v>129</v>
      </c>
    </row>
    <row r="11" spans="1:11" ht="12.75">
      <c r="A11" s="2" t="s">
        <v>13</v>
      </c>
      <c r="B11" s="60">
        <v>742.6</v>
      </c>
      <c r="C11" s="28">
        <v>197.4</v>
      </c>
      <c r="D11" s="61">
        <f t="shared" si="3"/>
        <v>940</v>
      </c>
      <c r="E11" s="60">
        <v>148.52</v>
      </c>
      <c r="F11" s="28">
        <v>39.48</v>
      </c>
      <c r="G11" s="61">
        <f t="shared" si="4"/>
        <v>188</v>
      </c>
      <c r="H11" s="114">
        <f t="shared" si="0"/>
        <v>-0.8</v>
      </c>
      <c r="I11" s="120">
        <f t="shared" si="1"/>
        <v>-0.8</v>
      </c>
      <c r="J11" s="121">
        <f t="shared" si="2"/>
        <v>-0.8</v>
      </c>
      <c r="K11" s="31" t="s">
        <v>0</v>
      </c>
    </row>
    <row r="12" spans="1:11" ht="12.75">
      <c r="A12" s="2" t="s">
        <v>14</v>
      </c>
      <c r="B12" s="60">
        <v>535.0203900000001</v>
      </c>
      <c r="C12" s="28">
        <v>142.22061000000002</v>
      </c>
      <c r="D12" s="61">
        <f t="shared" si="3"/>
        <v>677.2410000000002</v>
      </c>
      <c r="E12" s="60">
        <v>518.1404600000001</v>
      </c>
      <c r="F12" s="28">
        <v>137.73354000000003</v>
      </c>
      <c r="G12" s="61">
        <f t="shared" si="4"/>
        <v>655.8740000000001</v>
      </c>
      <c r="H12" s="114">
        <f t="shared" si="0"/>
        <v>-0.031550068587105726</v>
      </c>
      <c r="I12" s="120">
        <f t="shared" si="1"/>
        <v>-0.03155006858710554</v>
      </c>
      <c r="J12" s="121">
        <f t="shared" si="2"/>
        <v>-0.031550068587105726</v>
      </c>
      <c r="K12" s="31" t="s">
        <v>130</v>
      </c>
    </row>
    <row r="13" spans="1:11" ht="12.75">
      <c r="A13" s="2" t="s">
        <v>15</v>
      </c>
      <c r="B13" s="60">
        <v>1452.02</v>
      </c>
      <c r="C13" s="28">
        <v>385.98</v>
      </c>
      <c r="D13" s="61">
        <f t="shared" si="3"/>
        <v>1838</v>
      </c>
      <c r="E13" s="60">
        <v>33.18</v>
      </c>
      <c r="F13" s="28">
        <v>8.82</v>
      </c>
      <c r="G13" s="61">
        <f t="shared" si="4"/>
        <v>42</v>
      </c>
      <c r="H13" s="114">
        <f t="shared" si="0"/>
        <v>-0.9771490750816104</v>
      </c>
      <c r="I13" s="120">
        <f t="shared" si="1"/>
        <v>-0.9771490750816104</v>
      </c>
      <c r="J13" s="121">
        <f t="shared" si="2"/>
        <v>-0.9771490750816104</v>
      </c>
      <c r="K13" s="31" t="s">
        <v>1</v>
      </c>
    </row>
    <row r="14" spans="1:11" ht="18" customHeight="1">
      <c r="A14" s="2" t="s">
        <v>16</v>
      </c>
      <c r="B14" s="60">
        <v>46.61</v>
      </c>
      <c r="C14" s="28">
        <v>12.39</v>
      </c>
      <c r="D14" s="61">
        <f t="shared" si="3"/>
        <v>59</v>
      </c>
      <c r="E14" s="60">
        <v>114.55</v>
      </c>
      <c r="F14" s="28">
        <v>30.45</v>
      </c>
      <c r="G14" s="61">
        <f t="shared" si="4"/>
        <v>145</v>
      </c>
      <c r="H14" s="114">
        <f t="shared" si="0"/>
        <v>1.4576271186440677</v>
      </c>
      <c r="I14" s="120">
        <f t="shared" si="1"/>
        <v>1.4576271186440677</v>
      </c>
      <c r="J14" s="121">
        <f t="shared" si="2"/>
        <v>1.4576271186440677</v>
      </c>
      <c r="K14" s="31" t="s">
        <v>131</v>
      </c>
    </row>
    <row r="15" spans="1:11" ht="12.75">
      <c r="A15" s="2" t="s">
        <v>17</v>
      </c>
      <c r="B15" s="60">
        <v>490.59</v>
      </c>
      <c r="C15" s="28">
        <v>130.41</v>
      </c>
      <c r="D15" s="61">
        <f t="shared" si="3"/>
        <v>621</v>
      </c>
      <c r="E15" s="60">
        <v>370.51</v>
      </c>
      <c r="F15" s="28">
        <v>98.49</v>
      </c>
      <c r="G15" s="61">
        <f t="shared" si="4"/>
        <v>469</v>
      </c>
      <c r="H15" s="114">
        <f t="shared" si="0"/>
        <v>-0.24476650563607083</v>
      </c>
      <c r="I15" s="120">
        <f t="shared" si="1"/>
        <v>-0.24476650563607089</v>
      </c>
      <c r="J15" s="121">
        <f t="shared" si="2"/>
        <v>-0.24476650563607086</v>
      </c>
      <c r="K15" s="31" t="s">
        <v>132</v>
      </c>
    </row>
    <row r="16" spans="1:11" ht="12.75">
      <c r="A16" s="2" t="s">
        <v>18</v>
      </c>
      <c r="B16" s="60">
        <v>416.33</v>
      </c>
      <c r="C16" s="28">
        <v>110.67</v>
      </c>
      <c r="D16" s="61">
        <f t="shared" si="3"/>
        <v>527</v>
      </c>
      <c r="E16" s="60">
        <v>438.45</v>
      </c>
      <c r="F16" s="28">
        <v>116.55</v>
      </c>
      <c r="G16" s="61">
        <f t="shared" si="4"/>
        <v>555</v>
      </c>
      <c r="H16" s="114">
        <f>(E16-B16)/B16</f>
        <v>0.05313092979127136</v>
      </c>
      <c r="I16" s="120">
        <f>(F16-C16)/C16</f>
        <v>0.053130929791271306</v>
      </c>
      <c r="J16" s="121">
        <f>(G16-D16)/D16</f>
        <v>0.05313092979127135</v>
      </c>
      <c r="K16" s="31" t="s">
        <v>133</v>
      </c>
    </row>
    <row r="17" spans="1:11" ht="12.75">
      <c r="A17" s="2" t="s">
        <v>19</v>
      </c>
      <c r="B17" s="29">
        <v>765.6759000000001</v>
      </c>
      <c r="C17" s="30">
        <v>203.5341</v>
      </c>
      <c r="D17" s="61">
        <f t="shared" si="3"/>
        <v>969.21</v>
      </c>
      <c r="E17" s="29">
        <v>1184.0993999999998</v>
      </c>
      <c r="F17" s="30">
        <v>314.76059999999995</v>
      </c>
      <c r="G17" s="61">
        <f t="shared" si="4"/>
        <v>1498.8599999999997</v>
      </c>
      <c r="H17" s="114">
        <f t="shared" si="0"/>
        <v>0.5464759959141978</v>
      </c>
      <c r="I17" s="120">
        <f t="shared" si="1"/>
        <v>0.5464759959141979</v>
      </c>
      <c r="J17" s="121">
        <f t="shared" si="2"/>
        <v>0.5464759959141978</v>
      </c>
      <c r="K17" s="31" t="s">
        <v>134</v>
      </c>
    </row>
    <row r="18" spans="1:11" ht="12.75">
      <c r="A18" s="12" t="s">
        <v>20</v>
      </c>
      <c r="B18" s="52">
        <f>SUM(B6:B17)</f>
        <v>12663.838290000002</v>
      </c>
      <c r="C18" s="40">
        <f>SUM(C6:C17)</f>
        <v>1862.6127100000003</v>
      </c>
      <c r="D18" s="53">
        <f>SUM(B18:C18)</f>
        <v>14526.451000000001</v>
      </c>
      <c r="E18" s="52">
        <f>SUM(E6:E17)</f>
        <v>12252.972306739233</v>
      </c>
      <c r="F18" s="40">
        <f>SUM(F6:F17)</f>
        <v>1515.00454</v>
      </c>
      <c r="G18" s="53">
        <f>SUM(E18:F18)</f>
        <v>13767.976846739233</v>
      </c>
      <c r="H18" s="115">
        <f>(E18-B18)/B18</f>
        <v>-0.03244403267413865</v>
      </c>
      <c r="I18" s="122">
        <f>(F18-C18)/C18</f>
        <v>-0.18662396542972176</v>
      </c>
      <c r="J18" s="123">
        <f>(G18-D18)/D18</f>
        <v>-0.052213314405615496</v>
      </c>
      <c r="K18" s="64" t="s">
        <v>135</v>
      </c>
    </row>
    <row r="19" spans="1:11" ht="12.75">
      <c r="A19" s="2" t="s">
        <v>21</v>
      </c>
      <c r="B19" s="60">
        <v>146962.9038547765</v>
      </c>
      <c r="C19" s="28">
        <v>13306.2881452235</v>
      </c>
      <c r="D19" s="61">
        <f>SUM(B19:C19)</f>
        <v>160269.19199999998</v>
      </c>
      <c r="E19" s="60">
        <v>149293.6535459585</v>
      </c>
      <c r="F19" s="28">
        <v>13517.31845404147</v>
      </c>
      <c r="G19" s="61">
        <f t="shared" si="4"/>
        <v>162810.97199999998</v>
      </c>
      <c r="H19" s="114">
        <f aca="true" t="shared" si="5" ref="H19:H28">(E19-B19)/B19</f>
        <v>0.015859442281333687</v>
      </c>
      <c r="I19" s="120">
        <f aca="true" t="shared" si="6" ref="I19:I28">(F19-C19)/C19</f>
        <v>0.01585944228133392</v>
      </c>
      <c r="J19" s="121">
        <f aca="true" t="shared" si="7" ref="J19:J28">(G19-D19)/D19</f>
        <v>0.015859442281333763</v>
      </c>
      <c r="K19" s="31" t="s">
        <v>136</v>
      </c>
    </row>
    <row r="20" spans="1:11" ht="12.75">
      <c r="A20" s="2" t="s">
        <v>22</v>
      </c>
      <c r="B20" s="60">
        <v>15281.650665185703</v>
      </c>
      <c r="C20" s="28">
        <v>11619.727334814297</v>
      </c>
      <c r="D20" s="61">
        <f>SUM(B20:C20)</f>
        <v>26901.378</v>
      </c>
      <c r="E20" s="60">
        <v>16702.367485546063</v>
      </c>
      <c r="F20" s="28">
        <v>12699.999514453933</v>
      </c>
      <c r="G20" s="61">
        <f t="shared" si="4"/>
        <v>29402.367</v>
      </c>
      <c r="H20" s="114">
        <f t="shared" si="5"/>
        <v>0.09296880628196817</v>
      </c>
      <c r="I20" s="120">
        <f t="shared" si="6"/>
        <v>0.0929688062819678</v>
      </c>
      <c r="J20" s="121">
        <f t="shared" si="7"/>
        <v>0.09296880628196807</v>
      </c>
      <c r="K20" s="31" t="s">
        <v>137</v>
      </c>
    </row>
    <row r="21" spans="1:11" ht="12.75">
      <c r="A21" s="2" t="s">
        <v>23</v>
      </c>
      <c r="B21" s="60">
        <v>1578.5099131925838</v>
      </c>
      <c r="C21" s="28">
        <v>554.4900868074161</v>
      </c>
      <c r="D21" s="61">
        <f aca="true" t="shared" si="8" ref="D21:D27">SUM(B21:C21)</f>
        <v>2133</v>
      </c>
      <c r="E21" s="60">
        <v>3022.3321544671885</v>
      </c>
      <c r="F21" s="28">
        <v>1061.6678455328117</v>
      </c>
      <c r="G21" s="61">
        <f t="shared" si="4"/>
        <v>4084</v>
      </c>
      <c r="H21" s="114">
        <f t="shared" si="5"/>
        <v>0.9146741678387251</v>
      </c>
      <c r="I21" s="120">
        <f t="shared" si="6"/>
        <v>0.9146741678387248</v>
      </c>
      <c r="J21" s="121">
        <f t="shared" si="7"/>
        <v>0.9146741678387248</v>
      </c>
      <c r="K21" s="31" t="s">
        <v>138</v>
      </c>
    </row>
    <row r="22" spans="1:11" ht="12.75">
      <c r="A22" s="2" t="s">
        <v>24</v>
      </c>
      <c r="B22" s="60">
        <v>2292.5697419992503</v>
      </c>
      <c r="C22" s="28">
        <v>401.5302580007498</v>
      </c>
      <c r="D22" s="61">
        <f t="shared" si="8"/>
        <v>2694.1</v>
      </c>
      <c r="E22" s="60">
        <v>2528.151046521932</v>
      </c>
      <c r="F22" s="28">
        <v>442.7909534780683</v>
      </c>
      <c r="G22" s="61">
        <f t="shared" si="4"/>
        <v>2970.9420000000005</v>
      </c>
      <c r="H22" s="114">
        <f t="shared" si="5"/>
        <v>0.1027586206896553</v>
      </c>
      <c r="I22" s="120">
        <f t="shared" si="6"/>
        <v>0.10275862068965522</v>
      </c>
      <c r="J22" s="121">
        <f t="shared" si="7"/>
        <v>0.10275862068965538</v>
      </c>
      <c r="K22" s="31" t="s">
        <v>139</v>
      </c>
    </row>
    <row r="23" spans="1:11" ht="12.75">
      <c r="A23" s="2" t="s">
        <v>25</v>
      </c>
      <c r="B23" s="60">
        <v>580.3456790123457</v>
      </c>
      <c r="C23" s="28">
        <v>323.6543209876543</v>
      </c>
      <c r="D23" s="61">
        <f t="shared" si="8"/>
        <v>904</v>
      </c>
      <c r="E23" s="60">
        <v>1096.4938271604938</v>
      </c>
      <c r="F23" s="28">
        <v>611.5061728395062</v>
      </c>
      <c r="G23" s="61">
        <f t="shared" si="4"/>
        <v>1708</v>
      </c>
      <c r="H23" s="114">
        <f t="shared" si="5"/>
        <v>0.889380530973451</v>
      </c>
      <c r="I23" s="120">
        <f t="shared" si="6"/>
        <v>0.8893805309734518</v>
      </c>
      <c r="J23" s="121">
        <f t="shared" si="7"/>
        <v>0.8893805309734514</v>
      </c>
      <c r="K23" s="31" t="s">
        <v>140</v>
      </c>
    </row>
    <row r="24" spans="1:11" ht="12.75">
      <c r="A24" s="2" t="s">
        <v>26</v>
      </c>
      <c r="B24" s="60">
        <v>41.5657602739726</v>
      </c>
      <c r="C24" s="28">
        <v>825.3772397260275</v>
      </c>
      <c r="D24" s="61">
        <f t="shared" si="8"/>
        <v>866.9430000000001</v>
      </c>
      <c r="E24" s="60">
        <v>50.94254794520547</v>
      </c>
      <c r="F24" s="28">
        <v>1011.5734520547944</v>
      </c>
      <c r="G24" s="61">
        <f t="shared" si="4"/>
        <v>1062.5159999999998</v>
      </c>
      <c r="H24" s="114">
        <f t="shared" si="5"/>
        <v>0.2255892255892254</v>
      </c>
      <c r="I24" s="120">
        <f t="shared" si="6"/>
        <v>0.22558922558922534</v>
      </c>
      <c r="J24" s="121">
        <f t="shared" si="7"/>
        <v>0.22558922558922528</v>
      </c>
      <c r="K24" s="31" t="s">
        <v>141</v>
      </c>
    </row>
    <row r="25" spans="1:11" ht="12.75">
      <c r="A25" s="2" t="s">
        <v>27</v>
      </c>
      <c r="B25" s="60">
        <v>498.12200000000007</v>
      </c>
      <c r="C25" s="28">
        <v>0</v>
      </c>
      <c r="D25" s="61">
        <f t="shared" si="8"/>
        <v>498.12200000000007</v>
      </c>
      <c r="E25" s="60">
        <v>1016.1310000000001</v>
      </c>
      <c r="F25" s="28">
        <v>0</v>
      </c>
      <c r="G25" s="61">
        <f t="shared" si="4"/>
        <v>1016.1310000000001</v>
      </c>
      <c r="H25" s="114">
        <f t="shared" si="5"/>
        <v>1.0399239543726235</v>
      </c>
      <c r="I25" s="120" t="e">
        <f t="shared" si="6"/>
        <v>#DIV/0!</v>
      </c>
      <c r="J25" s="121">
        <f t="shared" si="7"/>
        <v>1.0399239543726235</v>
      </c>
      <c r="K25" s="31" t="s">
        <v>142</v>
      </c>
    </row>
    <row r="26" spans="1:11" ht="12.75">
      <c r="A26" s="2" t="s">
        <v>28</v>
      </c>
      <c r="B26" s="60">
        <v>607.7785212121212</v>
      </c>
      <c r="C26" s="28">
        <v>356.48547878787883</v>
      </c>
      <c r="D26" s="61">
        <f t="shared" si="8"/>
        <v>964.264</v>
      </c>
      <c r="E26" s="60">
        <v>765.6353939393938</v>
      </c>
      <c r="F26" s="28">
        <v>449.0746060606061</v>
      </c>
      <c r="G26" s="61">
        <f t="shared" si="4"/>
        <v>1214.7099999999998</v>
      </c>
      <c r="H26" s="114">
        <f t="shared" si="5"/>
        <v>0.2597276264591438</v>
      </c>
      <c r="I26" s="120">
        <f t="shared" si="6"/>
        <v>0.2597276264591438</v>
      </c>
      <c r="J26" s="121">
        <f t="shared" si="7"/>
        <v>0.25972762645914377</v>
      </c>
      <c r="K26" s="31" t="s">
        <v>143</v>
      </c>
    </row>
    <row r="27" spans="1:11" ht="12.75">
      <c r="A27" s="2" t="s">
        <v>29</v>
      </c>
      <c r="B27" s="29">
        <v>0</v>
      </c>
      <c r="C27" s="30">
        <v>3889</v>
      </c>
      <c r="D27" s="61">
        <f t="shared" si="8"/>
        <v>3889</v>
      </c>
      <c r="E27" s="29">
        <v>3306.94</v>
      </c>
      <c r="F27" s="30">
        <v>801.06</v>
      </c>
      <c r="G27" s="61">
        <f t="shared" si="4"/>
        <v>4108</v>
      </c>
      <c r="H27" s="114" t="e">
        <f t="shared" si="5"/>
        <v>#DIV/0!</v>
      </c>
      <c r="I27" s="120">
        <f t="shared" si="6"/>
        <v>-0.7940190280277707</v>
      </c>
      <c r="J27" s="121">
        <f t="shared" si="7"/>
        <v>0.05631267678066341</v>
      </c>
      <c r="K27" s="32" t="s">
        <v>144</v>
      </c>
    </row>
    <row r="28" spans="1:11" ht="12.75">
      <c r="A28" s="34" t="s">
        <v>30</v>
      </c>
      <c r="B28" s="39">
        <f>SUM(B19:B27)</f>
        <v>167843.44613565248</v>
      </c>
      <c r="C28" s="4">
        <f>SUM(C19:C27)</f>
        <v>31276.552864347523</v>
      </c>
      <c r="D28" s="38">
        <f>SUM(B28:C28)</f>
        <v>199119.999</v>
      </c>
      <c r="E28" s="39">
        <f>SUM(E19:E27)</f>
        <v>177782.6470015388</v>
      </c>
      <c r="F28" s="4">
        <f>SUM(F19:F27)</f>
        <v>30594.990998461188</v>
      </c>
      <c r="G28" s="38">
        <f>SUM(E28:F28)</f>
        <v>208377.63799999998</v>
      </c>
      <c r="H28" s="115">
        <f t="shared" si="5"/>
        <v>0.059217092443713135</v>
      </c>
      <c r="I28" s="122">
        <f t="shared" si="6"/>
        <v>-0.021791463683430875</v>
      </c>
      <c r="J28" s="123">
        <f t="shared" si="7"/>
        <v>0.04649276339138574</v>
      </c>
      <c r="K28" s="33" t="s">
        <v>231</v>
      </c>
    </row>
    <row r="29" spans="1:11" ht="12.75">
      <c r="A29" s="2" t="s">
        <v>31</v>
      </c>
      <c r="B29" s="60">
        <v>10347.48006612912</v>
      </c>
      <c r="C29" s="28">
        <v>203.14293387088262</v>
      </c>
      <c r="D29" s="61">
        <f>SUM(B29:C29)</f>
        <v>10550.623000000001</v>
      </c>
      <c r="E29" s="60">
        <v>12290.686805096602</v>
      </c>
      <c r="F29" s="28">
        <v>241.2921949033995</v>
      </c>
      <c r="G29" s="61">
        <f t="shared" si="4"/>
        <v>12531.979000000001</v>
      </c>
      <c r="H29" s="114">
        <f aca="true" t="shared" si="9" ref="H29:H45">(E29-B29)/B29</f>
        <v>0.1877951662190943</v>
      </c>
      <c r="I29" s="120">
        <f aca="true" t="shared" si="10" ref="I29:I45">(F29-C29)/C29</f>
        <v>0.18779516621909426</v>
      </c>
      <c r="J29" s="121">
        <f aca="true" t="shared" si="11" ref="J29:J45">(G29-D29)/D29</f>
        <v>0.1877951662190943</v>
      </c>
      <c r="K29" s="31" t="s">
        <v>145</v>
      </c>
    </row>
    <row r="30" spans="1:11" ht="12.75">
      <c r="A30" s="2" t="s">
        <v>32</v>
      </c>
      <c r="B30" s="60">
        <v>7756.876852648583</v>
      </c>
      <c r="C30" s="28">
        <v>61.003147351415684</v>
      </c>
      <c r="D30" s="61">
        <f>SUM(B30:C30)</f>
        <v>7817.879999999998</v>
      </c>
      <c r="E30" s="60">
        <v>11196.569747353844</v>
      </c>
      <c r="F30" s="28">
        <v>88.05425264615496</v>
      </c>
      <c r="G30" s="61">
        <f t="shared" si="4"/>
        <v>11284.624</v>
      </c>
      <c r="H30" s="114">
        <f t="shared" si="9"/>
        <v>0.4434378629500582</v>
      </c>
      <c r="I30" s="120">
        <f t="shared" si="10"/>
        <v>0.44343786295005827</v>
      </c>
      <c r="J30" s="121">
        <f t="shared" si="11"/>
        <v>0.4434378629500584</v>
      </c>
      <c r="K30" s="31" t="s">
        <v>146</v>
      </c>
    </row>
    <row r="31" spans="1:11" ht="12.75">
      <c r="A31" s="2" t="s">
        <v>33</v>
      </c>
      <c r="B31" s="60">
        <v>10865.984783219774</v>
      </c>
      <c r="C31" s="28">
        <v>1076.0312167802272</v>
      </c>
      <c r="D31" s="61">
        <f aca="true" t="shared" si="12" ref="D31:D41">SUM(B31:C31)</f>
        <v>11942.016000000001</v>
      </c>
      <c r="E31" s="60">
        <v>11656.643803714094</v>
      </c>
      <c r="F31" s="28">
        <v>1154.328196285905</v>
      </c>
      <c r="G31" s="61">
        <f t="shared" si="4"/>
        <v>12810.972</v>
      </c>
      <c r="H31" s="114">
        <f t="shared" si="9"/>
        <v>0.07276459854014583</v>
      </c>
      <c r="I31" s="120">
        <f t="shared" si="10"/>
        <v>0.07276459854014586</v>
      </c>
      <c r="J31" s="121">
        <f t="shared" si="11"/>
        <v>0.07276459854014583</v>
      </c>
      <c r="K31" s="31" t="s">
        <v>147</v>
      </c>
    </row>
    <row r="32" spans="1:11" ht="12.75">
      <c r="A32" s="2" t="s">
        <v>34</v>
      </c>
      <c r="B32" s="60">
        <v>1689.8328955555555</v>
      </c>
      <c r="C32" s="28">
        <v>65.33110444444443</v>
      </c>
      <c r="D32" s="61">
        <f t="shared" si="12"/>
        <v>1755.164</v>
      </c>
      <c r="E32" s="60">
        <v>2149.6632644444444</v>
      </c>
      <c r="F32" s="28">
        <v>83.10873555555554</v>
      </c>
      <c r="G32" s="61">
        <f t="shared" si="4"/>
        <v>2232.772</v>
      </c>
      <c r="H32" s="114">
        <f t="shared" si="9"/>
        <v>0.2721158820486291</v>
      </c>
      <c r="I32" s="120">
        <f t="shared" si="10"/>
        <v>0.272115882048629</v>
      </c>
      <c r="J32" s="121">
        <f t="shared" si="11"/>
        <v>0.272115882048629</v>
      </c>
      <c r="K32" s="31" t="s">
        <v>148</v>
      </c>
    </row>
    <row r="33" spans="1:11" ht="12.75">
      <c r="A33" s="2" t="s">
        <v>37</v>
      </c>
      <c r="B33" s="60">
        <v>33936.82846090588</v>
      </c>
      <c r="C33" s="28">
        <v>840.4795390941215</v>
      </c>
      <c r="D33" s="61">
        <f t="shared" si="12"/>
        <v>34777.308000000005</v>
      </c>
      <c r="E33" s="60">
        <v>38088.00052793661</v>
      </c>
      <c r="F33" s="28">
        <v>943.2874720633902</v>
      </c>
      <c r="G33" s="61">
        <f t="shared" si="4"/>
        <v>39031.288</v>
      </c>
      <c r="H33" s="114">
        <f t="shared" si="9"/>
        <v>0.1223205660426619</v>
      </c>
      <c r="I33" s="120">
        <f t="shared" si="10"/>
        <v>0.12232056604266209</v>
      </c>
      <c r="J33" s="121">
        <f t="shared" si="11"/>
        <v>0.12232056604266194</v>
      </c>
      <c r="K33" s="31" t="s">
        <v>152</v>
      </c>
    </row>
    <row r="34" spans="1:11" ht="12.75">
      <c r="A34" s="2" t="s">
        <v>44</v>
      </c>
      <c r="B34" s="60">
        <v>19898.56901559589</v>
      </c>
      <c r="C34" s="28">
        <v>458.79098440410905</v>
      </c>
      <c r="D34" s="61">
        <f t="shared" si="12"/>
        <v>20357.36</v>
      </c>
      <c r="E34" s="60">
        <v>18963.105512364935</v>
      </c>
      <c r="F34" s="28">
        <v>437.2224876350668</v>
      </c>
      <c r="G34" s="61">
        <f t="shared" si="4"/>
        <v>19400.328</v>
      </c>
      <c r="H34" s="114">
        <f t="shared" si="9"/>
        <v>-0.04701159678858155</v>
      </c>
      <c r="I34" s="120">
        <f t="shared" si="10"/>
        <v>-0.04701159678858131</v>
      </c>
      <c r="J34" s="121">
        <f t="shared" si="11"/>
        <v>-0.047011596788581585</v>
      </c>
      <c r="K34" s="31" t="s">
        <v>159</v>
      </c>
    </row>
    <row r="35" spans="1:11" ht="12.75">
      <c r="A35" s="2" t="s">
        <v>45</v>
      </c>
      <c r="B35" s="60">
        <v>4409.937026973856</v>
      </c>
      <c r="C35" s="28">
        <v>114.62697302614549</v>
      </c>
      <c r="D35" s="61">
        <f t="shared" si="12"/>
        <v>4524.564000000001</v>
      </c>
      <c r="E35" s="60">
        <v>5550.697377720253</v>
      </c>
      <c r="F35" s="28">
        <v>144.27862227974802</v>
      </c>
      <c r="G35" s="61">
        <f t="shared" si="4"/>
        <v>5694.976000000001</v>
      </c>
      <c r="H35" s="114">
        <f t="shared" si="9"/>
        <v>0.25867951033513936</v>
      </c>
      <c r="I35" s="120">
        <f t="shared" si="10"/>
        <v>0.25867951033513925</v>
      </c>
      <c r="J35" s="121">
        <f t="shared" si="11"/>
        <v>0.25867951033513925</v>
      </c>
      <c r="K35" s="31" t="s">
        <v>160</v>
      </c>
    </row>
    <row r="36" spans="1:11" ht="12.75">
      <c r="A36" s="2" t="s">
        <v>46</v>
      </c>
      <c r="B36" s="60">
        <v>1933.7389360072104</v>
      </c>
      <c r="C36" s="28">
        <v>16.645063992789545</v>
      </c>
      <c r="D36" s="61">
        <f t="shared" si="12"/>
        <v>1950.384</v>
      </c>
      <c r="E36" s="60">
        <v>3202.1924559486256</v>
      </c>
      <c r="F36" s="28">
        <v>27.563544051374492</v>
      </c>
      <c r="G36" s="61">
        <f t="shared" si="4"/>
        <v>3229.7560000000003</v>
      </c>
      <c r="H36" s="114">
        <f t="shared" si="9"/>
        <v>0.6559590316573557</v>
      </c>
      <c r="I36" s="120">
        <f t="shared" si="10"/>
        <v>0.6559590316573556</v>
      </c>
      <c r="J36" s="121">
        <f t="shared" si="11"/>
        <v>0.6559590316573558</v>
      </c>
      <c r="K36" s="31" t="s">
        <v>161</v>
      </c>
    </row>
    <row r="37" spans="1:11" ht="12.75">
      <c r="A37" s="2" t="s">
        <v>47</v>
      </c>
      <c r="B37" s="60">
        <v>1559.0359999999998</v>
      </c>
      <c r="C37" s="28">
        <v>0</v>
      </c>
      <c r="D37" s="61">
        <f t="shared" si="12"/>
        <v>1559.0359999999998</v>
      </c>
      <c r="E37" s="60">
        <v>1742.4519999999998</v>
      </c>
      <c r="F37" s="28">
        <v>0</v>
      </c>
      <c r="G37" s="61">
        <f t="shared" si="4"/>
        <v>1742.4519999999998</v>
      </c>
      <c r="H37" s="114">
        <f t="shared" si="9"/>
        <v>0.11764705882352938</v>
      </c>
      <c r="I37" s="120" t="e">
        <f t="shared" si="10"/>
        <v>#DIV/0!</v>
      </c>
      <c r="J37" s="121">
        <f t="shared" si="11"/>
        <v>0.11764705882352938</v>
      </c>
      <c r="K37" s="31" t="s">
        <v>162</v>
      </c>
    </row>
    <row r="38" spans="1:11" ht="12.75">
      <c r="A38" s="2" t="s">
        <v>48</v>
      </c>
      <c r="B38" s="60">
        <v>281.48</v>
      </c>
      <c r="C38" s="28">
        <v>0</v>
      </c>
      <c r="D38" s="61">
        <f t="shared" si="12"/>
        <v>281.48</v>
      </c>
      <c r="E38" s="60">
        <v>187.048</v>
      </c>
      <c r="F38" s="28">
        <v>0</v>
      </c>
      <c r="G38" s="61">
        <f t="shared" si="4"/>
        <v>187.048</v>
      </c>
      <c r="H38" s="114">
        <f t="shared" si="9"/>
        <v>-0.33548387096774196</v>
      </c>
      <c r="I38" s="120" t="e">
        <f t="shared" si="10"/>
        <v>#DIV/0!</v>
      </c>
      <c r="J38" s="121">
        <f t="shared" si="11"/>
        <v>-0.33548387096774196</v>
      </c>
      <c r="K38" s="31" t="s">
        <v>163</v>
      </c>
    </row>
    <row r="39" spans="1:11" ht="12.75">
      <c r="A39" s="2" t="s">
        <v>49</v>
      </c>
      <c r="B39" s="60">
        <v>14727.741020013485</v>
      </c>
      <c r="C39" s="28">
        <v>1177.6949799865138</v>
      </c>
      <c r="D39" s="61">
        <f t="shared" si="12"/>
        <v>15905.436</v>
      </c>
      <c r="E39" s="60">
        <v>16508.488606951236</v>
      </c>
      <c r="F39" s="28">
        <v>1320.0913930487638</v>
      </c>
      <c r="G39" s="61">
        <f t="shared" si="4"/>
        <v>17828.579999999998</v>
      </c>
      <c r="H39" s="114">
        <f t="shared" si="9"/>
        <v>0.12091111491693787</v>
      </c>
      <c r="I39" s="120">
        <f t="shared" si="10"/>
        <v>0.12091111491693775</v>
      </c>
      <c r="J39" s="121">
        <f t="shared" si="11"/>
        <v>0.12091111491693773</v>
      </c>
      <c r="K39" s="31" t="s">
        <v>164</v>
      </c>
    </row>
    <row r="40" spans="1:11" ht="12.75">
      <c r="A40" s="2" t="s">
        <v>50</v>
      </c>
      <c r="B40" s="60">
        <v>2874.7225519999997</v>
      </c>
      <c r="C40" s="28">
        <v>229.72944800000005</v>
      </c>
      <c r="D40" s="61">
        <f t="shared" si="12"/>
        <v>3104.4519999999998</v>
      </c>
      <c r="E40" s="60">
        <v>3721.4162079999996</v>
      </c>
      <c r="F40" s="28">
        <v>297.391792</v>
      </c>
      <c r="G40" s="61">
        <f t="shared" si="4"/>
        <v>4018.8079999999995</v>
      </c>
      <c r="H40" s="114">
        <f t="shared" si="9"/>
        <v>0.29453056449254167</v>
      </c>
      <c r="I40" s="120">
        <f t="shared" si="10"/>
        <v>0.29453056449254145</v>
      </c>
      <c r="J40" s="121">
        <f t="shared" si="11"/>
        <v>0.2945305644925416</v>
      </c>
      <c r="K40" s="31" t="s">
        <v>165</v>
      </c>
    </row>
    <row r="41" spans="1:11" ht="12.75">
      <c r="A41" s="2" t="s">
        <v>51</v>
      </c>
      <c r="B41" s="60">
        <v>215.246848</v>
      </c>
      <c r="C41" s="28">
        <v>17.201152</v>
      </c>
      <c r="D41" s="61">
        <f t="shared" si="12"/>
        <v>232.448</v>
      </c>
      <c r="E41" s="60">
        <v>151.34543999999997</v>
      </c>
      <c r="F41" s="28">
        <v>12.094560000000001</v>
      </c>
      <c r="G41" s="61">
        <f t="shared" si="4"/>
        <v>163.43999999999997</v>
      </c>
      <c r="H41" s="114">
        <f t="shared" si="9"/>
        <v>-0.29687500000000017</v>
      </c>
      <c r="I41" s="120">
        <f t="shared" si="10"/>
        <v>-0.29687499999999994</v>
      </c>
      <c r="J41" s="121">
        <f t="shared" si="11"/>
        <v>-0.29687500000000017</v>
      </c>
      <c r="K41" s="31" t="s">
        <v>166</v>
      </c>
    </row>
    <row r="42" spans="1:11" ht="12.75">
      <c r="A42" s="2" t="s">
        <v>52</v>
      </c>
      <c r="B42" s="29">
        <v>517.5</v>
      </c>
      <c r="C42" s="30">
        <v>250</v>
      </c>
      <c r="D42" s="61">
        <f aca="true" t="shared" si="13" ref="D42:D52">SUM(B42:C42)</f>
        <v>767.5</v>
      </c>
      <c r="E42" s="29">
        <v>372.09113600000006</v>
      </c>
      <c r="F42" s="30">
        <v>179.97286400000002</v>
      </c>
      <c r="G42" s="61">
        <f>SUM(E42:F42)</f>
        <v>552.0640000000001</v>
      </c>
      <c r="H42" s="114">
        <f aca="true" t="shared" si="14" ref="H42:J44">(E42-B42)/B42</f>
        <v>-0.28098331207729454</v>
      </c>
      <c r="I42" s="120">
        <f t="shared" si="14"/>
        <v>-0.28010854399999996</v>
      </c>
      <c r="J42" s="121">
        <f t="shared" si="14"/>
        <v>-0.2806983713355048</v>
      </c>
      <c r="K42" s="31" t="s">
        <v>167</v>
      </c>
    </row>
    <row r="43" spans="1:11" ht="12.75" customHeight="1">
      <c r="A43" s="2" t="s">
        <v>229</v>
      </c>
      <c r="B43" s="60">
        <v>9.08</v>
      </c>
      <c r="C43" s="28">
        <v>0</v>
      </c>
      <c r="D43" s="61">
        <f t="shared" si="13"/>
        <v>9.08</v>
      </c>
      <c r="E43" s="60">
        <v>249.7</v>
      </c>
      <c r="F43" s="28">
        <v>0</v>
      </c>
      <c r="G43" s="61">
        <f>SUM(E43:F43)</f>
        <v>249.7</v>
      </c>
      <c r="H43" s="114">
        <f t="shared" si="14"/>
        <v>26.499999999999996</v>
      </c>
      <c r="I43" s="120" t="e">
        <f t="shared" si="14"/>
        <v>#DIV/0!</v>
      </c>
      <c r="J43" s="121">
        <f t="shared" si="14"/>
        <v>26.499999999999996</v>
      </c>
      <c r="K43" s="31" t="s">
        <v>150</v>
      </c>
    </row>
    <row r="44" spans="1:11" ht="12.75">
      <c r="A44" s="2" t="s">
        <v>35</v>
      </c>
      <c r="B44" s="60">
        <v>177.51399999999995</v>
      </c>
      <c r="C44" s="28">
        <v>38.59</v>
      </c>
      <c r="D44" s="61">
        <f t="shared" si="13"/>
        <v>216.10399999999996</v>
      </c>
      <c r="E44" s="60">
        <v>38.78457142857142</v>
      </c>
      <c r="F44" s="28">
        <v>8.43142857142857</v>
      </c>
      <c r="G44" s="61">
        <f>SUM(E44:F44)</f>
        <v>47.21599999999999</v>
      </c>
      <c r="H44" s="114">
        <f t="shared" si="14"/>
        <v>-0.7815126050420168</v>
      </c>
      <c r="I44" s="120">
        <f t="shared" si="14"/>
        <v>-0.7815126050420169</v>
      </c>
      <c r="J44" s="121">
        <f t="shared" si="14"/>
        <v>-0.7815126050420168</v>
      </c>
      <c r="K44" s="31" t="s">
        <v>149</v>
      </c>
    </row>
    <row r="45" spans="1:48" s="107" customFormat="1" ht="12.75">
      <c r="A45" s="12" t="s">
        <v>238</v>
      </c>
      <c r="B45" s="104">
        <f>SUM(B29:B44)</f>
        <v>111201.56845704935</v>
      </c>
      <c r="C45" s="104">
        <f>SUM(C29:C44)</f>
        <v>4549.266542950649</v>
      </c>
      <c r="D45" s="108">
        <f t="shared" si="13"/>
        <v>115750.83499999999</v>
      </c>
      <c r="E45" s="104">
        <f>SUM(E29:E44)</f>
        <v>126068.88545695921</v>
      </c>
      <c r="F45" s="117">
        <f>SUM(F29:F44)</f>
        <v>4937.1175430407875</v>
      </c>
      <c r="G45" s="108">
        <f>SUM(E45:F45)</f>
        <v>131006.003</v>
      </c>
      <c r="H45" s="115">
        <f t="shared" si="9"/>
        <v>0.13369700811056667</v>
      </c>
      <c r="I45" s="122">
        <f t="shared" si="10"/>
        <v>0.08525572120875975</v>
      </c>
      <c r="J45" s="123">
        <f t="shared" si="11"/>
        <v>0.13179315725886562</v>
      </c>
      <c r="K45" s="64" t="s">
        <v>237</v>
      </c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6"/>
    </row>
    <row r="46" spans="1:48" s="93" customFormat="1" ht="12.75">
      <c r="A46" s="86" t="s">
        <v>36</v>
      </c>
      <c r="B46" s="87">
        <v>25823.832429167956</v>
      </c>
      <c r="C46" s="88">
        <v>1013.0155708320426</v>
      </c>
      <c r="D46" s="89">
        <f t="shared" si="13"/>
        <v>26836.847999999998</v>
      </c>
      <c r="E46" s="87">
        <v>30239.641371413687</v>
      </c>
      <c r="F46" s="88">
        <v>1186.2386285863108</v>
      </c>
      <c r="G46" s="89">
        <f t="shared" si="4"/>
        <v>31425.879999999997</v>
      </c>
      <c r="H46" s="114">
        <f aca="true" t="shared" si="15" ref="H46:J49">(E46-B46)/B46</f>
        <v>0.17099742861009604</v>
      </c>
      <c r="I46" s="120">
        <f t="shared" si="15"/>
        <v>0.17099742861009634</v>
      </c>
      <c r="J46" s="121">
        <f t="shared" si="15"/>
        <v>0.17099742861009606</v>
      </c>
      <c r="K46" s="90" t="s">
        <v>151</v>
      </c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2"/>
    </row>
    <row r="47" spans="1:48" s="93" customFormat="1" ht="12.75">
      <c r="A47" s="86" t="s">
        <v>38</v>
      </c>
      <c r="B47" s="87">
        <v>13131.703029945424</v>
      </c>
      <c r="C47" s="88">
        <v>1310.0369700545778</v>
      </c>
      <c r="D47" s="89">
        <f t="shared" si="13"/>
        <v>14441.740000000002</v>
      </c>
      <c r="E47" s="87">
        <v>9409.74658486564</v>
      </c>
      <c r="F47" s="88">
        <v>938.7294151343617</v>
      </c>
      <c r="G47" s="89">
        <f>SUM(E47:F47)</f>
        <v>10348.476</v>
      </c>
      <c r="H47" s="114">
        <f aca="true" t="shared" si="16" ref="H47:J48">(E47-B47)/B47</f>
        <v>-0.2834328827412763</v>
      </c>
      <c r="I47" s="120">
        <f t="shared" si="16"/>
        <v>-0.2834328827412763</v>
      </c>
      <c r="J47" s="121">
        <f t="shared" si="16"/>
        <v>-0.28343288274127637</v>
      </c>
      <c r="K47" s="90" t="s">
        <v>153</v>
      </c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2"/>
    </row>
    <row r="48" spans="1:48" s="93" customFormat="1" ht="12.75">
      <c r="A48" s="86" t="s">
        <v>39</v>
      </c>
      <c r="B48" s="87">
        <v>18563.173584948174</v>
      </c>
      <c r="C48" s="88">
        <v>159.78641505182517</v>
      </c>
      <c r="D48" s="89">
        <f t="shared" si="13"/>
        <v>18722.96</v>
      </c>
      <c r="E48" s="87">
        <v>15932.640451329427</v>
      </c>
      <c r="F48" s="88">
        <v>137.14354867057236</v>
      </c>
      <c r="G48" s="89">
        <f>SUM(E48:F48)</f>
        <v>16069.784</v>
      </c>
      <c r="H48" s="114">
        <f t="shared" si="16"/>
        <v>-0.14170708050436467</v>
      </c>
      <c r="I48" s="120">
        <f t="shared" si="16"/>
        <v>-0.14170708050436467</v>
      </c>
      <c r="J48" s="121">
        <f t="shared" si="16"/>
        <v>-0.14170708050436467</v>
      </c>
      <c r="K48" s="90" t="s">
        <v>154</v>
      </c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2"/>
    </row>
    <row r="49" spans="1:48" s="93" customFormat="1" ht="12.75">
      <c r="A49" s="94" t="s">
        <v>40</v>
      </c>
      <c r="B49" s="95">
        <v>1934.037118633035</v>
      </c>
      <c r="C49" s="112">
        <v>35.414881366965005</v>
      </c>
      <c r="D49" s="96">
        <f t="shared" si="13"/>
        <v>1969.4520000000002</v>
      </c>
      <c r="E49" s="95">
        <v>1558.6430997558991</v>
      </c>
      <c r="F49" s="112">
        <v>28.540900244100893</v>
      </c>
      <c r="G49" s="96">
        <f t="shared" si="4"/>
        <v>1587.184</v>
      </c>
      <c r="H49" s="124">
        <f t="shared" si="15"/>
        <v>-0.19409866297833106</v>
      </c>
      <c r="I49" s="125">
        <f t="shared" si="15"/>
        <v>-0.19409866297833092</v>
      </c>
      <c r="J49" s="126">
        <f t="shared" si="15"/>
        <v>-0.19409866297833114</v>
      </c>
      <c r="K49" s="97" t="s">
        <v>155</v>
      </c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2"/>
    </row>
    <row r="50" spans="1:48" s="93" customFormat="1" ht="12.75">
      <c r="A50" s="86" t="s">
        <v>41</v>
      </c>
      <c r="B50" s="87">
        <v>5975.967293523727</v>
      </c>
      <c r="C50" s="88">
        <v>99.46070647627289</v>
      </c>
      <c r="D50" s="89">
        <f t="shared" si="13"/>
        <v>6075.428</v>
      </c>
      <c r="E50" s="87">
        <v>5672.3013422760705</v>
      </c>
      <c r="F50" s="88">
        <v>94.40665772392904</v>
      </c>
      <c r="G50" s="89">
        <f>SUM(E50:F50)</f>
        <v>5766.708</v>
      </c>
      <c r="H50" s="114">
        <f aca="true" t="shared" si="17" ref="H50:J52">(E50-B50)/B50</f>
        <v>-0.05081452697653567</v>
      </c>
      <c r="I50" s="120">
        <f t="shared" si="17"/>
        <v>-0.050814526976535476</v>
      </c>
      <c r="J50" s="121">
        <f t="shared" si="17"/>
        <v>-0.050814526976535684</v>
      </c>
      <c r="K50" s="90" t="s">
        <v>156</v>
      </c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2"/>
    </row>
    <row r="51" spans="1:48" s="93" customFormat="1" ht="12.75">
      <c r="A51" s="86" t="s">
        <v>42</v>
      </c>
      <c r="B51" s="87">
        <v>1579.92</v>
      </c>
      <c r="C51" s="88">
        <v>0</v>
      </c>
      <c r="D51" s="89">
        <f t="shared" si="13"/>
        <v>1579.92</v>
      </c>
      <c r="E51" s="87">
        <v>1546.3239999999998</v>
      </c>
      <c r="F51" s="88">
        <v>0</v>
      </c>
      <c r="G51" s="89">
        <f>SUM(E51:F51)</f>
        <v>1546.3239999999998</v>
      </c>
      <c r="H51" s="114">
        <f t="shared" si="17"/>
        <v>-0.0212643678160921</v>
      </c>
      <c r="I51" s="120" t="e">
        <f t="shared" si="17"/>
        <v>#DIV/0!</v>
      </c>
      <c r="J51" s="121">
        <f t="shared" si="17"/>
        <v>-0.0212643678160921</v>
      </c>
      <c r="K51" s="90" t="s">
        <v>157</v>
      </c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2"/>
    </row>
    <row r="52" spans="1:48" s="93" customFormat="1" ht="12.75">
      <c r="A52" s="86" t="s">
        <v>43</v>
      </c>
      <c r="B52" s="87">
        <v>429.2051142857143</v>
      </c>
      <c r="C52" s="88">
        <v>36.598885714285714</v>
      </c>
      <c r="D52" s="89">
        <f t="shared" si="13"/>
        <v>465.804</v>
      </c>
      <c r="E52" s="87">
        <v>535.4605714285714</v>
      </c>
      <c r="F52" s="88">
        <v>45.65942857142857</v>
      </c>
      <c r="G52" s="89">
        <f>SUM(E52:F52)</f>
        <v>581.1199999999999</v>
      </c>
      <c r="H52" s="114">
        <f t="shared" si="17"/>
        <v>0.24756335282651062</v>
      </c>
      <c r="I52" s="120">
        <f t="shared" si="17"/>
        <v>0.2475633528265107</v>
      </c>
      <c r="J52" s="121">
        <f t="shared" si="17"/>
        <v>0.24756335282651057</v>
      </c>
      <c r="K52" s="90" t="s">
        <v>158</v>
      </c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2"/>
    </row>
    <row r="53" spans="1:11" ht="12.75">
      <c r="A53" s="18" t="s">
        <v>224</v>
      </c>
      <c r="B53" s="49"/>
      <c r="C53" s="49"/>
      <c r="D53" s="48"/>
      <c r="E53" s="49"/>
      <c r="F53" s="49"/>
      <c r="G53" s="48"/>
      <c r="H53" s="116"/>
      <c r="I53" s="116"/>
      <c r="J53" s="116"/>
      <c r="K53" s="20" t="s">
        <v>225</v>
      </c>
    </row>
    <row r="54" spans="1:48" s="103" customFormat="1" ht="12.75">
      <c r="A54" s="98" t="s">
        <v>235</v>
      </c>
      <c r="B54" s="99">
        <f>SUM(B46:B53)</f>
        <v>67437.83857050403</v>
      </c>
      <c r="C54" s="99">
        <f>SUM(C46:C53)</f>
        <v>2654.313429495969</v>
      </c>
      <c r="D54" s="109">
        <f>SUM(B54:C54)</f>
        <v>70092.152</v>
      </c>
      <c r="E54" s="99">
        <f>SUM(E51:E51,E46:E49)</f>
        <v>58686.99550736465</v>
      </c>
      <c r="F54" s="127">
        <f>SUM(F51:F51,F46:F49)</f>
        <v>2290.652492635346</v>
      </c>
      <c r="G54" s="109">
        <f>SUM(E54:F54)</f>
        <v>60977.647999999994</v>
      </c>
      <c r="H54" s="115">
        <f aca="true" t="shared" si="18" ref="H54:J55">(E54-B54)/B54</f>
        <v>-0.129761618234408</v>
      </c>
      <c r="I54" s="122">
        <f t="shared" si="18"/>
        <v>-0.13700753378235336</v>
      </c>
      <c r="J54" s="123">
        <f t="shared" si="18"/>
        <v>-0.1300360131616448</v>
      </c>
      <c r="K54" s="100" t="s">
        <v>236</v>
      </c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2"/>
    </row>
    <row r="55" spans="1:11" ht="12.75">
      <c r="A55" s="12" t="s">
        <v>53</v>
      </c>
      <c r="B55" s="52">
        <f>SUM(B54,B45)</f>
        <v>178639.40702755336</v>
      </c>
      <c r="C55" s="40">
        <f>SUM(C54,C45)</f>
        <v>7203.579972446618</v>
      </c>
      <c r="D55" s="53">
        <f>SUM(B55:C55)</f>
        <v>185842.98699999996</v>
      </c>
      <c r="E55" s="52">
        <f>SUM(E54,E45)</f>
        <v>184755.88096432385</v>
      </c>
      <c r="F55" s="40">
        <f>SUM(F54,F45)</f>
        <v>7227.770035676133</v>
      </c>
      <c r="G55" s="53">
        <f>SUM(E55:F55)</f>
        <v>191983.65099999998</v>
      </c>
      <c r="H55" s="115">
        <f t="shared" si="18"/>
        <v>0.03423921988179844</v>
      </c>
      <c r="I55" s="122">
        <f t="shared" si="18"/>
        <v>0.0033580613142411815</v>
      </c>
      <c r="J55" s="123">
        <f t="shared" si="18"/>
        <v>0.03304221536215418</v>
      </c>
      <c r="K55" s="64" t="s">
        <v>230</v>
      </c>
    </row>
    <row r="56" spans="1:11" ht="12.75">
      <c r="A56" s="2" t="s">
        <v>54</v>
      </c>
      <c r="B56" s="60">
        <v>8588.695712864846</v>
      </c>
      <c r="C56" s="28">
        <v>16720.447287135154</v>
      </c>
      <c r="D56" s="61">
        <f>SUM(B56:C56)</f>
        <v>25309.143</v>
      </c>
      <c r="E56" s="60">
        <v>18758.49828715426</v>
      </c>
      <c r="F56" s="28">
        <v>36518.98871284574</v>
      </c>
      <c r="G56" s="61">
        <f aca="true" t="shared" si="19" ref="G56:G94">SUM(E56:F56)</f>
        <v>55277.487</v>
      </c>
      <c r="H56" s="114">
        <f aca="true" t="shared" si="20" ref="H56:H95">(E56-B56)/B56</f>
        <v>1.1840916146390257</v>
      </c>
      <c r="I56" s="120">
        <f aca="true" t="shared" si="21" ref="I56:I95">(F56-C56)/C56</f>
        <v>1.1840916146390261</v>
      </c>
      <c r="J56" s="121">
        <f aca="true" t="shared" si="22" ref="J56:J95">(G56-D56)/D56</f>
        <v>1.184091614639026</v>
      </c>
      <c r="K56" s="31" t="s">
        <v>168</v>
      </c>
    </row>
    <row r="57" spans="1:11" ht="12.75">
      <c r="A57" s="2" t="s">
        <v>55</v>
      </c>
      <c r="B57" s="60">
        <v>271.1323468111714</v>
      </c>
      <c r="C57" s="28">
        <v>4668.967653188829</v>
      </c>
      <c r="D57" s="61">
        <f aca="true" t="shared" si="23" ref="D57:D94">SUM(B57:C57)</f>
        <v>4940.1</v>
      </c>
      <c r="E57" s="60">
        <v>494.93878699458105</v>
      </c>
      <c r="F57" s="28">
        <v>8522.97121300542</v>
      </c>
      <c r="G57" s="61">
        <f t="shared" si="19"/>
        <v>9017.91</v>
      </c>
      <c r="H57" s="114">
        <f t="shared" si="20"/>
        <v>0.8254509018036068</v>
      </c>
      <c r="I57" s="120">
        <f t="shared" si="21"/>
        <v>0.8254509018036073</v>
      </c>
      <c r="J57" s="121">
        <f t="shared" si="22"/>
        <v>0.825450901803607</v>
      </c>
      <c r="K57" s="31" t="s">
        <v>2</v>
      </c>
    </row>
    <row r="58" spans="1:11" ht="12.75">
      <c r="A58" s="2" t="s">
        <v>56</v>
      </c>
      <c r="B58" s="60">
        <v>438.10682142857144</v>
      </c>
      <c r="C58" s="28">
        <v>173.71317857142856</v>
      </c>
      <c r="D58" s="61">
        <f t="shared" si="23"/>
        <v>611.8199999999999</v>
      </c>
      <c r="E58" s="60">
        <v>888.2651250000001</v>
      </c>
      <c r="F58" s="28">
        <v>352.2048750000001</v>
      </c>
      <c r="G58" s="61">
        <f t="shared" si="19"/>
        <v>1240.4700000000003</v>
      </c>
      <c r="H58" s="114">
        <f t="shared" si="20"/>
        <v>1.027508090614887</v>
      </c>
      <c r="I58" s="120">
        <f t="shared" si="21"/>
        <v>1.0275080906148872</v>
      </c>
      <c r="J58" s="121">
        <f t="shared" si="22"/>
        <v>1.0275080906148875</v>
      </c>
      <c r="K58" s="31" t="s">
        <v>3</v>
      </c>
    </row>
    <row r="59" spans="1:11" ht="18.75" customHeight="1">
      <c r="A59" s="2" t="s">
        <v>57</v>
      </c>
      <c r="B59" s="60">
        <v>2965.5097468145527</v>
      </c>
      <c r="C59" s="28">
        <v>3449.186253185448</v>
      </c>
      <c r="D59" s="61">
        <f t="shared" si="23"/>
        <v>6414.696000000001</v>
      </c>
      <c r="E59" s="60">
        <v>8813.736975691356</v>
      </c>
      <c r="F59" s="28">
        <v>10251.263024308644</v>
      </c>
      <c r="G59" s="61">
        <f t="shared" si="19"/>
        <v>19065</v>
      </c>
      <c r="H59" s="114">
        <f t="shared" si="20"/>
        <v>1.9720816076085286</v>
      </c>
      <c r="I59" s="120">
        <f t="shared" si="21"/>
        <v>1.9720816076085288</v>
      </c>
      <c r="J59" s="121">
        <f t="shared" si="22"/>
        <v>1.9720816076085286</v>
      </c>
      <c r="K59" s="31" t="s">
        <v>169</v>
      </c>
    </row>
    <row r="60" spans="1:11" ht="10.5" customHeight="1">
      <c r="A60" s="2" t="s">
        <v>58</v>
      </c>
      <c r="B60" s="60">
        <v>996.6556852273355</v>
      </c>
      <c r="C60" s="28">
        <v>2040.0993147726647</v>
      </c>
      <c r="D60" s="61">
        <f t="shared" si="23"/>
        <v>3036.755</v>
      </c>
      <c r="E60" s="60">
        <v>2393.20208814076</v>
      </c>
      <c r="F60" s="28">
        <v>4898.75291185924</v>
      </c>
      <c r="G60" s="61">
        <f t="shared" si="19"/>
        <v>7291.955</v>
      </c>
      <c r="H60" s="114">
        <f t="shared" si="20"/>
        <v>1.401232565682776</v>
      </c>
      <c r="I60" s="120">
        <f t="shared" si="21"/>
        <v>1.4012325656827764</v>
      </c>
      <c r="J60" s="121">
        <f t="shared" si="22"/>
        <v>1.4012325656827764</v>
      </c>
      <c r="K60" s="31" t="s">
        <v>170</v>
      </c>
    </row>
    <row r="61" spans="1:11" ht="12.75">
      <c r="A61" s="2" t="s">
        <v>59</v>
      </c>
      <c r="B61" s="60">
        <v>1370.8383652173914</v>
      </c>
      <c r="C61" s="28">
        <v>221.54963478260868</v>
      </c>
      <c r="D61" s="61">
        <f t="shared" si="23"/>
        <v>1592.388</v>
      </c>
      <c r="E61" s="60">
        <v>1743.8884434782613</v>
      </c>
      <c r="F61" s="28">
        <v>281.84055652173913</v>
      </c>
      <c r="G61" s="61">
        <f t="shared" si="19"/>
        <v>2025.7290000000003</v>
      </c>
      <c r="H61" s="114">
        <f t="shared" si="20"/>
        <v>0.27213279678068436</v>
      </c>
      <c r="I61" s="120">
        <f t="shared" si="21"/>
        <v>0.2721327967806842</v>
      </c>
      <c r="J61" s="121">
        <f t="shared" si="22"/>
        <v>0.27213279678068436</v>
      </c>
      <c r="K61" s="31" t="s">
        <v>171</v>
      </c>
    </row>
    <row r="62" spans="1:11" ht="12.75">
      <c r="A62" s="2" t="s">
        <v>60</v>
      </c>
      <c r="B62" s="60">
        <v>1511.74785192586</v>
      </c>
      <c r="C62" s="28">
        <v>67.23714807414044</v>
      </c>
      <c r="D62" s="61">
        <f t="shared" si="23"/>
        <v>1578.9850000000004</v>
      </c>
      <c r="E62" s="60">
        <v>1550.9205884379523</v>
      </c>
      <c r="F62" s="28">
        <v>68.97941156204783</v>
      </c>
      <c r="G62" s="61">
        <f t="shared" si="19"/>
        <v>1619.9</v>
      </c>
      <c r="H62" s="114">
        <f t="shared" si="20"/>
        <v>0.025912215758857566</v>
      </c>
      <c r="I62" s="120">
        <f t="shared" si="21"/>
        <v>0.025912215758857753</v>
      </c>
      <c r="J62" s="121">
        <f t="shared" si="22"/>
        <v>0.025912215758857573</v>
      </c>
      <c r="K62" s="31" t="s">
        <v>240</v>
      </c>
    </row>
    <row r="63" spans="1:11" ht="12.75">
      <c r="A63" s="2" t="s">
        <v>61</v>
      </c>
      <c r="B63" s="60">
        <v>712.173215932914</v>
      </c>
      <c r="C63" s="28">
        <v>495.31478406708595</v>
      </c>
      <c r="D63" s="61">
        <f t="shared" si="23"/>
        <v>1207.4879999999998</v>
      </c>
      <c r="E63" s="60">
        <v>1166.0665073375262</v>
      </c>
      <c r="F63" s="28">
        <v>810.9964926624738</v>
      </c>
      <c r="G63" s="61">
        <f t="shared" si="19"/>
        <v>1977.063</v>
      </c>
      <c r="H63" s="114">
        <f t="shared" si="20"/>
        <v>0.6373355263157896</v>
      </c>
      <c r="I63" s="120">
        <f t="shared" si="21"/>
        <v>0.6373355263157894</v>
      </c>
      <c r="J63" s="121">
        <f t="shared" si="22"/>
        <v>0.6373355263157898</v>
      </c>
      <c r="K63" s="31" t="s">
        <v>173</v>
      </c>
    </row>
    <row r="64" spans="1:11" ht="12.75">
      <c r="A64" s="2" t="s">
        <v>62</v>
      </c>
      <c r="B64" s="60">
        <v>2646.1007387966706</v>
      </c>
      <c r="C64" s="28">
        <v>1004.8292612033299</v>
      </c>
      <c r="D64" s="61">
        <f t="shared" si="23"/>
        <v>3650.9300000000003</v>
      </c>
      <c r="E64" s="60">
        <v>5999.427676865561</v>
      </c>
      <c r="F64" s="28">
        <v>2278.2203231344406</v>
      </c>
      <c r="G64" s="61">
        <f t="shared" si="19"/>
        <v>8277.648000000001</v>
      </c>
      <c r="H64" s="114">
        <f t="shared" si="20"/>
        <v>1.2672710788757933</v>
      </c>
      <c r="I64" s="120">
        <f t="shared" si="21"/>
        <v>1.2672710788757937</v>
      </c>
      <c r="J64" s="121">
        <f t="shared" si="22"/>
        <v>1.2672710788757935</v>
      </c>
      <c r="K64" s="31" t="s">
        <v>174</v>
      </c>
    </row>
    <row r="65" spans="1:11" ht="12.75">
      <c r="A65" s="2" t="s">
        <v>63</v>
      </c>
      <c r="B65" s="60">
        <v>48134.17206706089</v>
      </c>
      <c r="C65" s="28">
        <v>20075.694932939106</v>
      </c>
      <c r="D65" s="61">
        <f t="shared" si="23"/>
        <v>68209.867</v>
      </c>
      <c r="E65" s="60">
        <v>64965.55343530692</v>
      </c>
      <c r="F65" s="28">
        <v>27095.690564693094</v>
      </c>
      <c r="G65" s="61">
        <f t="shared" si="19"/>
        <v>92061.24400000002</v>
      </c>
      <c r="H65" s="114">
        <f t="shared" si="20"/>
        <v>0.3496763452126365</v>
      </c>
      <c r="I65" s="120">
        <f t="shared" si="21"/>
        <v>0.34967634521263624</v>
      </c>
      <c r="J65" s="121">
        <f t="shared" si="22"/>
        <v>0.3496763452126365</v>
      </c>
      <c r="K65" s="31" t="s">
        <v>175</v>
      </c>
    </row>
    <row r="66" spans="1:11" ht="12.75">
      <c r="A66" s="2" t="s">
        <v>64</v>
      </c>
      <c r="B66" s="60">
        <v>9087.095625516704</v>
      </c>
      <c r="C66" s="28">
        <v>747.5883744832961</v>
      </c>
      <c r="D66" s="61">
        <f t="shared" si="23"/>
        <v>9834.684</v>
      </c>
      <c r="E66" s="60">
        <v>8762.948925452929</v>
      </c>
      <c r="F66" s="28">
        <v>720.9210745470723</v>
      </c>
      <c r="G66" s="61">
        <f t="shared" si="19"/>
        <v>9483.87</v>
      </c>
      <c r="H66" s="114">
        <f t="shared" si="20"/>
        <v>-0.03567110036275683</v>
      </c>
      <c r="I66" s="120">
        <f t="shared" si="21"/>
        <v>-0.035671100362756704</v>
      </c>
      <c r="J66" s="121">
        <f t="shared" si="22"/>
        <v>-0.0356711003627568</v>
      </c>
      <c r="K66" s="31" t="s">
        <v>176</v>
      </c>
    </row>
    <row r="67" spans="1:11" ht="12.75">
      <c r="A67" s="2" t="s">
        <v>65</v>
      </c>
      <c r="B67" s="60">
        <v>4216.610331052211</v>
      </c>
      <c r="C67" s="28">
        <v>756.1896689477887</v>
      </c>
      <c r="D67" s="61">
        <f t="shared" si="23"/>
        <v>4972.8</v>
      </c>
      <c r="E67" s="60">
        <v>4831.193497064647</v>
      </c>
      <c r="F67" s="28">
        <v>866.4065029353528</v>
      </c>
      <c r="G67" s="61">
        <f t="shared" si="19"/>
        <v>5697.6</v>
      </c>
      <c r="H67" s="114">
        <f t="shared" si="20"/>
        <v>0.14575289575289568</v>
      </c>
      <c r="I67" s="120">
        <f t="shared" si="21"/>
        <v>0.14575289575289613</v>
      </c>
      <c r="J67" s="121">
        <f t="shared" si="22"/>
        <v>0.1457528957528958</v>
      </c>
      <c r="K67" s="31" t="s">
        <v>177</v>
      </c>
    </row>
    <row r="68" spans="1:11" ht="12.75">
      <c r="A68" s="2" t="s">
        <v>66</v>
      </c>
      <c r="B68" s="60">
        <v>1344.1080070463888</v>
      </c>
      <c r="C68" s="28">
        <v>117.58799295361126</v>
      </c>
      <c r="D68" s="61">
        <f t="shared" si="23"/>
        <v>1461.6960000000001</v>
      </c>
      <c r="E68" s="60">
        <v>3096.379247210805</v>
      </c>
      <c r="F68" s="28">
        <v>270.8837527891955</v>
      </c>
      <c r="G68" s="61">
        <f t="shared" si="19"/>
        <v>3367.2630000000004</v>
      </c>
      <c r="H68" s="114">
        <f t="shared" si="20"/>
        <v>1.3036684782608696</v>
      </c>
      <c r="I68" s="120">
        <f t="shared" si="21"/>
        <v>1.3036684782608696</v>
      </c>
      <c r="J68" s="121">
        <f t="shared" si="22"/>
        <v>1.3036684782608696</v>
      </c>
      <c r="K68" s="31" t="s">
        <v>178</v>
      </c>
    </row>
    <row r="69" spans="1:11" ht="12.75">
      <c r="A69" s="2" t="s">
        <v>67</v>
      </c>
      <c r="B69" s="60">
        <v>2527.8859402399125</v>
      </c>
      <c r="C69" s="28">
        <v>344.33205976008725</v>
      </c>
      <c r="D69" s="61">
        <f t="shared" si="23"/>
        <v>2872.218</v>
      </c>
      <c r="E69" s="60">
        <v>2897.924686732097</v>
      </c>
      <c r="F69" s="28">
        <v>394.7363132679025</v>
      </c>
      <c r="G69" s="61">
        <f t="shared" si="19"/>
        <v>3292.6609999999996</v>
      </c>
      <c r="H69" s="114">
        <f t="shared" si="20"/>
        <v>0.14638269100743745</v>
      </c>
      <c r="I69" s="120">
        <f t="shared" si="21"/>
        <v>0.14638269100743725</v>
      </c>
      <c r="J69" s="121">
        <f t="shared" si="22"/>
        <v>0.1463826910074374</v>
      </c>
      <c r="K69" s="31" t="s">
        <v>179</v>
      </c>
    </row>
    <row r="70" spans="1:11" ht="12.75">
      <c r="A70" s="2" t="s">
        <v>68</v>
      </c>
      <c r="B70" s="60">
        <v>2805.5594285714287</v>
      </c>
      <c r="C70" s="28">
        <v>314.26057142857144</v>
      </c>
      <c r="D70" s="61">
        <f t="shared" si="23"/>
        <v>3119.82</v>
      </c>
      <c r="E70" s="60">
        <v>3483.7130573181416</v>
      </c>
      <c r="F70" s="28">
        <v>390.22294268185806</v>
      </c>
      <c r="G70" s="61">
        <f t="shared" si="19"/>
        <v>3873.9359999999997</v>
      </c>
      <c r="H70" s="114">
        <f t="shared" si="20"/>
        <v>0.24171779141104274</v>
      </c>
      <c r="I70" s="120">
        <f t="shared" si="21"/>
        <v>0.24171779141104302</v>
      </c>
      <c r="J70" s="121">
        <f t="shared" si="22"/>
        <v>0.24171779141104277</v>
      </c>
      <c r="K70" s="31" t="s">
        <v>180</v>
      </c>
    </row>
    <row r="71" spans="1:11" ht="12.75">
      <c r="A71" s="2" t="s">
        <v>69</v>
      </c>
      <c r="B71" s="60">
        <v>176</v>
      </c>
      <c r="C71" s="28">
        <v>0</v>
      </c>
      <c r="D71" s="61">
        <f t="shared" si="23"/>
        <v>176</v>
      </c>
      <c r="E71" s="60">
        <v>181</v>
      </c>
      <c r="F71" s="28">
        <v>0</v>
      </c>
      <c r="G71" s="61">
        <f t="shared" si="19"/>
        <v>181</v>
      </c>
      <c r="H71" s="114">
        <f t="shared" si="20"/>
        <v>0.028409090909090908</v>
      </c>
      <c r="I71" s="120" t="e">
        <f t="shared" si="21"/>
        <v>#DIV/0!</v>
      </c>
      <c r="J71" s="121">
        <f t="shared" si="22"/>
        <v>0.028409090909090908</v>
      </c>
      <c r="K71" s="31" t="s">
        <v>181</v>
      </c>
    </row>
    <row r="72" spans="1:11" ht="12.75">
      <c r="A72" s="2" t="s">
        <v>70</v>
      </c>
      <c r="B72" s="60">
        <v>17427.097200872166</v>
      </c>
      <c r="C72" s="28">
        <v>2134.3337991278386</v>
      </c>
      <c r="D72" s="61">
        <f t="shared" si="23"/>
        <v>19561.431000000004</v>
      </c>
      <c r="E72" s="60">
        <v>26319.94780243962</v>
      </c>
      <c r="F72" s="28">
        <v>3223.4601975603814</v>
      </c>
      <c r="G72" s="61">
        <f t="shared" si="19"/>
        <v>29543.408</v>
      </c>
      <c r="H72" s="114">
        <f t="shared" si="20"/>
        <v>0.5102886900247735</v>
      </c>
      <c r="I72" s="120">
        <f t="shared" si="21"/>
        <v>0.5102886900247735</v>
      </c>
      <c r="J72" s="121">
        <f t="shared" si="22"/>
        <v>0.5102886900247734</v>
      </c>
      <c r="K72" s="31" t="s">
        <v>182</v>
      </c>
    </row>
    <row r="73" spans="1:11" ht="12.75">
      <c r="A73" s="2" t="s">
        <v>71</v>
      </c>
      <c r="B73" s="60">
        <v>19028.85104972808</v>
      </c>
      <c r="C73" s="28">
        <v>675.4249502719298</v>
      </c>
      <c r="D73" s="61">
        <f t="shared" si="23"/>
        <v>19704.27600000001</v>
      </c>
      <c r="E73" s="60">
        <v>31911.240426478176</v>
      </c>
      <c r="F73" s="28">
        <v>1132.6825735218324</v>
      </c>
      <c r="G73" s="61">
        <f t="shared" si="19"/>
        <v>33043.92300000001</v>
      </c>
      <c r="H73" s="114">
        <f t="shared" si="20"/>
        <v>0.6769924964510237</v>
      </c>
      <c r="I73" s="120">
        <f t="shared" si="21"/>
        <v>0.6769924964510242</v>
      </c>
      <c r="J73" s="121">
        <f t="shared" si="22"/>
        <v>0.6769924964510239</v>
      </c>
      <c r="K73" s="31" t="s">
        <v>183</v>
      </c>
    </row>
    <row r="74" spans="1:11" ht="12.75">
      <c r="A74" s="2" t="s">
        <v>72</v>
      </c>
      <c r="B74" s="60">
        <v>579.8852406519655</v>
      </c>
      <c r="C74" s="28">
        <v>1163.1127593480344</v>
      </c>
      <c r="D74" s="61">
        <f t="shared" si="23"/>
        <v>1742.998</v>
      </c>
      <c r="E74" s="60">
        <v>953.6025771812082</v>
      </c>
      <c r="F74" s="28">
        <v>1912.701422818792</v>
      </c>
      <c r="G74" s="61">
        <f t="shared" si="19"/>
        <v>2866.304</v>
      </c>
      <c r="H74" s="114">
        <f t="shared" si="20"/>
        <v>0.644467750393288</v>
      </c>
      <c r="I74" s="120">
        <f t="shared" si="21"/>
        <v>0.6444677503932882</v>
      </c>
      <c r="J74" s="121">
        <f t="shared" si="22"/>
        <v>0.6444677503932879</v>
      </c>
      <c r="K74" s="31" t="s">
        <v>184</v>
      </c>
    </row>
    <row r="75" spans="1:11" ht="12.75">
      <c r="A75" s="2" t="s">
        <v>73</v>
      </c>
      <c r="B75" s="60">
        <v>0</v>
      </c>
      <c r="C75" s="28">
        <v>2524.5</v>
      </c>
      <c r="D75" s="61">
        <f t="shared" si="23"/>
        <v>2524.5</v>
      </c>
      <c r="E75" s="60">
        <v>0</v>
      </c>
      <c r="F75" s="28">
        <v>3563.01</v>
      </c>
      <c r="G75" s="61">
        <f t="shared" si="19"/>
        <v>3563.01</v>
      </c>
      <c r="H75" s="114" t="e">
        <f t="shared" si="20"/>
        <v>#DIV/0!</v>
      </c>
      <c r="I75" s="120">
        <f t="shared" si="21"/>
        <v>0.4113725490196079</v>
      </c>
      <c r="J75" s="121">
        <f t="shared" si="22"/>
        <v>0.4113725490196079</v>
      </c>
      <c r="K75" s="31" t="s">
        <v>4</v>
      </c>
    </row>
    <row r="76" spans="1:11" ht="12.75">
      <c r="A76" s="2" t="s">
        <v>74</v>
      </c>
      <c r="B76" s="60">
        <v>3881.0058683132524</v>
      </c>
      <c r="C76" s="28">
        <v>238.747131686747</v>
      </c>
      <c r="D76" s="61">
        <f t="shared" si="23"/>
        <v>4119.753</v>
      </c>
      <c r="E76" s="60">
        <v>4931.1277138554215</v>
      </c>
      <c r="F76" s="28">
        <v>303.34728614457833</v>
      </c>
      <c r="G76" s="61">
        <f t="shared" si="19"/>
        <v>5234.474999999999</v>
      </c>
      <c r="H76" s="114">
        <f t="shared" si="20"/>
        <v>0.2705798138869006</v>
      </c>
      <c r="I76" s="120">
        <f t="shared" si="21"/>
        <v>0.27057981388690056</v>
      </c>
      <c r="J76" s="121">
        <f t="shared" si="22"/>
        <v>0.27057981388690044</v>
      </c>
      <c r="K76" s="31" t="s">
        <v>185</v>
      </c>
    </row>
    <row r="77" spans="1:11" ht="12.75">
      <c r="A77" s="2" t="s">
        <v>75</v>
      </c>
      <c r="B77" s="60">
        <v>990.0653594771243</v>
      </c>
      <c r="C77" s="28">
        <v>91.93464052287581</v>
      </c>
      <c r="D77" s="61">
        <f t="shared" si="23"/>
        <v>1082</v>
      </c>
      <c r="E77" s="60">
        <v>1896.862745098039</v>
      </c>
      <c r="F77" s="28">
        <v>176.13725490196077</v>
      </c>
      <c r="G77" s="61">
        <f t="shared" si="19"/>
        <v>2073</v>
      </c>
      <c r="H77" s="114">
        <f t="shared" si="20"/>
        <v>0.9158964879852123</v>
      </c>
      <c r="I77" s="120">
        <f t="shared" si="21"/>
        <v>0.9158964879852126</v>
      </c>
      <c r="J77" s="121">
        <f t="shared" si="22"/>
        <v>0.9158964879852126</v>
      </c>
      <c r="K77" s="31" t="s">
        <v>186</v>
      </c>
    </row>
    <row r="78" spans="1:11" ht="12.75">
      <c r="A78" s="2" t="s">
        <v>76</v>
      </c>
      <c r="B78" s="60">
        <v>774.69</v>
      </c>
      <c r="C78" s="28">
        <v>580.65</v>
      </c>
      <c r="D78" s="61">
        <f t="shared" si="23"/>
        <v>1355.3400000000001</v>
      </c>
      <c r="E78" s="60">
        <v>1050.2847071583512</v>
      </c>
      <c r="F78" s="28">
        <v>787.2152928416486</v>
      </c>
      <c r="G78" s="61">
        <f t="shared" si="19"/>
        <v>1837.5</v>
      </c>
      <c r="H78" s="114">
        <f t="shared" si="20"/>
        <v>0.35574837310195195</v>
      </c>
      <c r="I78" s="120">
        <f t="shared" si="21"/>
        <v>0.35574837310195245</v>
      </c>
      <c r="J78" s="121">
        <f t="shared" si="22"/>
        <v>0.3557483731019521</v>
      </c>
      <c r="K78" s="31" t="s">
        <v>187</v>
      </c>
    </row>
    <row r="79" spans="1:11" ht="12.75">
      <c r="A79" s="2" t="s">
        <v>77</v>
      </c>
      <c r="B79" s="60">
        <v>793.29</v>
      </c>
      <c r="C79" s="28">
        <v>0</v>
      </c>
      <c r="D79" s="61">
        <f t="shared" si="23"/>
        <v>793.29</v>
      </c>
      <c r="E79" s="60">
        <v>1634.94</v>
      </c>
      <c r="F79" s="28">
        <v>0</v>
      </c>
      <c r="G79" s="61">
        <f t="shared" si="19"/>
        <v>1634.94</v>
      </c>
      <c r="H79" s="114">
        <f t="shared" si="20"/>
        <v>1.0609613130128959</v>
      </c>
      <c r="I79" s="120" t="e">
        <f t="shared" si="21"/>
        <v>#DIV/0!</v>
      </c>
      <c r="J79" s="121">
        <f t="shared" si="22"/>
        <v>1.0609613130128959</v>
      </c>
      <c r="K79" s="31" t="s">
        <v>188</v>
      </c>
    </row>
    <row r="80" spans="1:11" ht="12.75">
      <c r="A80" s="2" t="s">
        <v>78</v>
      </c>
      <c r="B80" s="60">
        <v>633.6679999999999</v>
      </c>
      <c r="C80" s="28">
        <v>83.692</v>
      </c>
      <c r="D80" s="61">
        <f t="shared" si="23"/>
        <v>717.3599999999999</v>
      </c>
      <c r="E80" s="60">
        <v>1292.4403333333335</v>
      </c>
      <c r="F80" s="28">
        <v>170.69966666666667</v>
      </c>
      <c r="G80" s="61">
        <f t="shared" si="19"/>
        <v>1463.14</v>
      </c>
      <c r="H80" s="114">
        <f t="shared" si="20"/>
        <v>1.0396174863387984</v>
      </c>
      <c r="I80" s="120">
        <f t="shared" si="21"/>
        <v>1.0396174863387981</v>
      </c>
      <c r="J80" s="121">
        <f t="shared" si="22"/>
        <v>1.0396174863387981</v>
      </c>
      <c r="K80" s="31" t="s">
        <v>189</v>
      </c>
    </row>
    <row r="81" spans="1:11" ht="12.75">
      <c r="A81" s="2" t="s">
        <v>79</v>
      </c>
      <c r="B81" s="60">
        <v>585.5036194503172</v>
      </c>
      <c r="C81" s="28">
        <v>101.70038054968288</v>
      </c>
      <c r="D81" s="61">
        <f t="shared" si="23"/>
        <v>687.2040000000001</v>
      </c>
      <c r="E81" s="60">
        <v>795.3865306553911</v>
      </c>
      <c r="F81" s="28">
        <v>138.15646934460887</v>
      </c>
      <c r="G81" s="61">
        <f t="shared" si="19"/>
        <v>933.5429999999999</v>
      </c>
      <c r="H81" s="114">
        <f t="shared" si="20"/>
        <v>0.3584656084656083</v>
      </c>
      <c r="I81" s="120">
        <f t="shared" si="21"/>
        <v>0.3584656084656083</v>
      </c>
      <c r="J81" s="121">
        <f t="shared" si="22"/>
        <v>0.35846560846560815</v>
      </c>
      <c r="K81" s="31" t="s">
        <v>190</v>
      </c>
    </row>
    <row r="82" spans="1:11" ht="12.75">
      <c r="A82" s="2" t="s">
        <v>80</v>
      </c>
      <c r="B82" s="60">
        <v>132.912</v>
      </c>
      <c r="C82" s="28">
        <v>23.087999999999997</v>
      </c>
      <c r="D82" s="61">
        <f t="shared" si="23"/>
        <v>156</v>
      </c>
      <c r="E82" s="60">
        <v>106.5</v>
      </c>
      <c r="F82" s="28">
        <v>18.5</v>
      </c>
      <c r="G82" s="61">
        <f t="shared" si="19"/>
        <v>125</v>
      </c>
      <c r="H82" s="114">
        <f t="shared" si="20"/>
        <v>-0.19871794871794876</v>
      </c>
      <c r="I82" s="120">
        <f t="shared" si="21"/>
        <v>-0.19871794871794862</v>
      </c>
      <c r="J82" s="121">
        <f t="shared" si="22"/>
        <v>-0.1987179487179487</v>
      </c>
      <c r="K82" s="31" t="s">
        <v>191</v>
      </c>
    </row>
    <row r="83" spans="1:11" ht="12.75">
      <c r="A83" s="2" t="s">
        <v>241</v>
      </c>
      <c r="B83" s="60">
        <v>241.11599999999999</v>
      </c>
      <c r="C83" s="28">
        <v>41.884</v>
      </c>
      <c r="D83" s="61">
        <f t="shared" si="23"/>
        <v>283</v>
      </c>
      <c r="E83" s="60">
        <v>216.408</v>
      </c>
      <c r="F83" s="28">
        <v>37.592</v>
      </c>
      <c r="G83" s="61">
        <f t="shared" si="19"/>
        <v>254</v>
      </c>
      <c r="H83" s="114">
        <f t="shared" si="20"/>
        <v>-0.10247349823321555</v>
      </c>
      <c r="I83" s="120">
        <f t="shared" si="21"/>
        <v>-0.10247349823321558</v>
      </c>
      <c r="J83" s="121">
        <f t="shared" si="22"/>
        <v>-0.10247349823321555</v>
      </c>
      <c r="K83" s="31" t="s">
        <v>242</v>
      </c>
    </row>
    <row r="84" spans="1:11" ht="12.75">
      <c r="A84" s="2" t="s">
        <v>81</v>
      </c>
      <c r="B84" s="60">
        <v>26749.235521970124</v>
      </c>
      <c r="C84" s="28">
        <v>8914.104478029885</v>
      </c>
      <c r="D84" s="61">
        <f t="shared" si="23"/>
        <v>35663.34000000001</v>
      </c>
      <c r="E84" s="60">
        <v>34115.28956337787</v>
      </c>
      <c r="F84" s="28">
        <v>11368.820436622142</v>
      </c>
      <c r="G84" s="61">
        <f t="shared" si="19"/>
        <v>45484.11000000001</v>
      </c>
      <c r="H84" s="114">
        <f t="shared" si="20"/>
        <v>0.27537437603993337</v>
      </c>
      <c r="I84" s="120">
        <f t="shared" si="21"/>
        <v>0.2753743760399335</v>
      </c>
      <c r="J84" s="121">
        <f t="shared" si="22"/>
        <v>0.27537437603993326</v>
      </c>
      <c r="K84" s="31" t="s">
        <v>192</v>
      </c>
    </row>
    <row r="85" spans="1:11" ht="12.75">
      <c r="A85" s="2" t="s">
        <v>82</v>
      </c>
      <c r="B85" s="60">
        <v>26394.564009190526</v>
      </c>
      <c r="C85" s="28">
        <v>5702.225990809476</v>
      </c>
      <c r="D85" s="61">
        <f t="shared" si="23"/>
        <v>32096.79</v>
      </c>
      <c r="E85" s="60">
        <v>34410.38330022072</v>
      </c>
      <c r="F85" s="28">
        <v>7433.9466997792815</v>
      </c>
      <c r="G85" s="61">
        <f t="shared" si="19"/>
        <v>41844.33</v>
      </c>
      <c r="H85" s="114">
        <f t="shared" si="20"/>
        <v>0.3036920514481354</v>
      </c>
      <c r="I85" s="120">
        <f t="shared" si="21"/>
        <v>0.3036920514481353</v>
      </c>
      <c r="J85" s="121">
        <f t="shared" si="22"/>
        <v>0.3036920514481355</v>
      </c>
      <c r="K85" s="31" t="s">
        <v>193</v>
      </c>
    </row>
    <row r="86" spans="1:11" ht="12.75">
      <c r="A86" s="2" t="s">
        <v>83</v>
      </c>
      <c r="B86" s="60">
        <v>11381.453286888054</v>
      </c>
      <c r="C86" s="28">
        <v>731.1607131119434</v>
      </c>
      <c r="D86" s="61">
        <f t="shared" si="23"/>
        <v>12112.613999999998</v>
      </c>
      <c r="E86" s="60">
        <v>14630.364612100728</v>
      </c>
      <c r="F86" s="28">
        <v>939.8753878992684</v>
      </c>
      <c r="G86" s="61">
        <f t="shared" si="19"/>
        <v>15570.239999999996</v>
      </c>
      <c r="H86" s="114">
        <f t="shared" si="20"/>
        <v>0.2854566322347925</v>
      </c>
      <c r="I86" s="120">
        <f t="shared" si="21"/>
        <v>0.2854566322347929</v>
      </c>
      <c r="J86" s="121">
        <f t="shared" si="22"/>
        <v>0.2854566322347925</v>
      </c>
      <c r="K86" s="31" t="s">
        <v>194</v>
      </c>
    </row>
    <row r="87" spans="1:11" ht="12.75">
      <c r="A87" s="2" t="s">
        <v>84</v>
      </c>
      <c r="B87" s="60">
        <v>3655.475480769232</v>
      </c>
      <c r="C87" s="28">
        <v>1649.2145192307692</v>
      </c>
      <c r="D87" s="61">
        <f t="shared" si="23"/>
        <v>5304.690000000001</v>
      </c>
      <c r="E87" s="60">
        <v>6619.095432692308</v>
      </c>
      <c r="F87" s="28">
        <v>2986.289567307692</v>
      </c>
      <c r="G87" s="61">
        <f t="shared" si="19"/>
        <v>9605.385</v>
      </c>
      <c r="H87" s="114">
        <f t="shared" si="20"/>
        <v>0.8107344632768357</v>
      </c>
      <c r="I87" s="120">
        <f t="shared" si="21"/>
        <v>0.810734463276836</v>
      </c>
      <c r="J87" s="121">
        <f t="shared" si="22"/>
        <v>0.8107344632768357</v>
      </c>
      <c r="K87" s="31" t="s">
        <v>172</v>
      </c>
    </row>
    <row r="88" spans="1:11" ht="12.75">
      <c r="A88" s="2" t="s">
        <v>85</v>
      </c>
      <c r="B88" s="60">
        <v>6338.684805414552</v>
      </c>
      <c r="C88" s="28">
        <v>490.93519458544836</v>
      </c>
      <c r="D88" s="61">
        <f t="shared" si="23"/>
        <v>6829.620000000001</v>
      </c>
      <c r="E88" s="60">
        <v>7856.731144952059</v>
      </c>
      <c r="F88" s="28">
        <v>608.5088550479412</v>
      </c>
      <c r="G88" s="61">
        <f t="shared" si="19"/>
        <v>8465.24</v>
      </c>
      <c r="H88" s="114">
        <f t="shared" si="20"/>
        <v>0.23948916630793515</v>
      </c>
      <c r="I88" s="120">
        <f t="shared" si="21"/>
        <v>0.23948916630793496</v>
      </c>
      <c r="J88" s="121">
        <f t="shared" si="22"/>
        <v>0.23948916630793496</v>
      </c>
      <c r="K88" s="31" t="s">
        <v>195</v>
      </c>
    </row>
    <row r="89" spans="1:11" ht="12.75">
      <c r="A89" s="2" t="s">
        <v>86</v>
      </c>
      <c r="B89" s="60">
        <v>4482.967552793295</v>
      </c>
      <c r="C89" s="28">
        <v>536.807447206704</v>
      </c>
      <c r="D89" s="61">
        <f t="shared" si="23"/>
        <v>5019.774999999999</v>
      </c>
      <c r="E89" s="60">
        <v>6483.19747575419</v>
      </c>
      <c r="F89" s="28">
        <v>776.3225242458102</v>
      </c>
      <c r="G89" s="61">
        <f t="shared" si="19"/>
        <v>7259.52</v>
      </c>
      <c r="H89" s="114">
        <f t="shared" si="20"/>
        <v>0.44618434093161585</v>
      </c>
      <c r="I89" s="120">
        <f t="shared" si="21"/>
        <v>0.44618434093161563</v>
      </c>
      <c r="J89" s="121">
        <f t="shared" si="22"/>
        <v>0.4461843409316159</v>
      </c>
      <c r="K89" s="31" t="s">
        <v>196</v>
      </c>
    </row>
    <row r="90" spans="1:11" ht="12.75">
      <c r="A90" s="2" t="s">
        <v>87</v>
      </c>
      <c r="B90" s="60">
        <v>164</v>
      </c>
      <c r="C90" s="28">
        <v>0</v>
      </c>
      <c r="D90" s="61">
        <f t="shared" si="23"/>
        <v>164</v>
      </c>
      <c r="E90" s="60">
        <v>299</v>
      </c>
      <c r="F90" s="28">
        <v>0</v>
      </c>
      <c r="G90" s="61">
        <f t="shared" si="19"/>
        <v>299</v>
      </c>
      <c r="H90" s="114">
        <f t="shared" si="20"/>
        <v>0.823170731707317</v>
      </c>
      <c r="I90" s="120" t="e">
        <f t="shared" si="21"/>
        <v>#DIV/0!</v>
      </c>
      <c r="J90" s="121">
        <f t="shared" si="22"/>
        <v>0.823170731707317</v>
      </c>
      <c r="K90" s="31" t="s">
        <v>197</v>
      </c>
    </row>
    <row r="91" spans="1:11" ht="12.75">
      <c r="A91" s="2" t="s">
        <v>88</v>
      </c>
      <c r="B91" s="60">
        <v>1813.820425531915</v>
      </c>
      <c r="C91" s="28">
        <v>1.8395744680851065</v>
      </c>
      <c r="D91" s="61">
        <f t="shared" si="23"/>
        <v>1815.66</v>
      </c>
      <c r="E91" s="60">
        <v>1941.4010334346503</v>
      </c>
      <c r="F91" s="28">
        <v>1.968966565349544</v>
      </c>
      <c r="G91" s="61">
        <f t="shared" si="19"/>
        <v>1943.37</v>
      </c>
      <c r="H91" s="114">
        <f t="shared" si="20"/>
        <v>0.07033805888767714</v>
      </c>
      <c r="I91" s="120">
        <f t="shared" si="21"/>
        <v>0.07033805888767714</v>
      </c>
      <c r="J91" s="121">
        <f t="shared" si="22"/>
        <v>0.0703380588876771</v>
      </c>
      <c r="K91" s="31" t="s">
        <v>5</v>
      </c>
    </row>
    <row r="92" spans="1:11" ht="12.75">
      <c r="A92" s="2" t="s">
        <v>90</v>
      </c>
      <c r="B92" s="60">
        <v>31648.950478938164</v>
      </c>
      <c r="C92" s="28">
        <v>112074.81952106184</v>
      </c>
      <c r="D92" s="61">
        <f t="shared" si="23"/>
        <v>143723.77000000002</v>
      </c>
      <c r="E92" s="60">
        <v>31885.80380452511</v>
      </c>
      <c r="F92" s="28">
        <v>112913.56119547489</v>
      </c>
      <c r="G92" s="61">
        <f t="shared" si="19"/>
        <v>144799.365</v>
      </c>
      <c r="H92" s="114">
        <f t="shared" si="20"/>
        <v>0.007483765559447733</v>
      </c>
      <c r="I92" s="120">
        <f t="shared" si="21"/>
        <v>0.007483765559447759</v>
      </c>
      <c r="J92" s="121">
        <f t="shared" si="22"/>
        <v>0.007483765559447626</v>
      </c>
      <c r="K92" s="31" t="s">
        <v>199</v>
      </c>
    </row>
    <row r="93" spans="1:48" s="107" customFormat="1" ht="32.25" customHeight="1">
      <c r="A93" s="12" t="s">
        <v>89</v>
      </c>
      <c r="B93" s="39">
        <v>166402.31138290704</v>
      </c>
      <c r="C93" s="4">
        <v>36616.83661709297</v>
      </c>
      <c r="D93" s="140">
        <f t="shared" si="23"/>
        <v>203019.14800000002</v>
      </c>
      <c r="E93" s="39">
        <v>226276.58302951689</v>
      </c>
      <c r="F93" s="4">
        <v>49792.17297048309</v>
      </c>
      <c r="G93" s="140">
        <f t="shared" si="19"/>
        <v>276068.756</v>
      </c>
      <c r="H93" s="115">
        <f t="shared" si="20"/>
        <v>0.35981634599313733</v>
      </c>
      <c r="I93" s="122">
        <f t="shared" si="21"/>
        <v>0.35981634599313755</v>
      </c>
      <c r="J93" s="123">
        <f t="shared" si="22"/>
        <v>0.35981634599313744</v>
      </c>
      <c r="K93" s="64" t="s">
        <v>198</v>
      </c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6"/>
    </row>
    <row r="94" spans="1:11" ht="25.5" customHeight="1" thickBot="1">
      <c r="A94" s="2" t="s">
        <v>91</v>
      </c>
      <c r="B94" s="5">
        <v>2755.35</v>
      </c>
      <c r="C94" s="6">
        <v>3306.42</v>
      </c>
      <c r="D94" s="61">
        <f t="shared" si="23"/>
        <v>6061.77</v>
      </c>
      <c r="E94" s="5">
        <v>5206.5</v>
      </c>
      <c r="F94" s="6">
        <v>6247.8</v>
      </c>
      <c r="G94" s="128">
        <f t="shared" si="19"/>
        <v>11454.3</v>
      </c>
      <c r="H94" s="114">
        <f t="shared" si="20"/>
        <v>0.8895966029723992</v>
      </c>
      <c r="I94" s="120">
        <f t="shared" si="21"/>
        <v>0.8895966029723992</v>
      </c>
      <c r="J94" s="121">
        <f t="shared" si="22"/>
        <v>0.8895966029723988</v>
      </c>
      <c r="K94" s="129" t="s">
        <v>200</v>
      </c>
    </row>
    <row r="95" spans="1:11" ht="13.5" customHeight="1" thickBot="1">
      <c r="A95" s="7" t="s">
        <v>92</v>
      </c>
      <c r="B95" s="80">
        <f>SUM(B56:B94)</f>
        <v>414647.28916740266</v>
      </c>
      <c r="C95" s="80">
        <f>SUM(C56:C94)</f>
        <v>228880.42983259744</v>
      </c>
      <c r="D95" s="81">
        <f>SUM(B95:C95)</f>
        <v>643527.719</v>
      </c>
      <c r="E95" s="80">
        <f>SUM(E56:E94)</f>
        <v>570860.7475609598</v>
      </c>
      <c r="F95" s="80">
        <f>SUM(F56:F94)</f>
        <v>298255.84743904014</v>
      </c>
      <c r="G95" s="81">
        <f>SUM(E95:F95)</f>
        <v>869116.595</v>
      </c>
      <c r="H95" s="130">
        <f t="shared" si="20"/>
        <v>0.3767381639157181</v>
      </c>
      <c r="I95" s="131">
        <f t="shared" si="21"/>
        <v>0.30310768665186316</v>
      </c>
      <c r="J95" s="132">
        <f t="shared" si="22"/>
        <v>0.3505503637831643</v>
      </c>
      <c r="K95" s="8" t="s">
        <v>201</v>
      </c>
    </row>
    <row r="96" spans="1:11" ht="13.5" thickBot="1">
      <c r="A96" s="18" t="s">
        <v>224</v>
      </c>
      <c r="B96" s="49"/>
      <c r="C96" s="49"/>
      <c r="D96" s="48"/>
      <c r="E96" s="49"/>
      <c r="F96" s="49"/>
      <c r="G96" s="48"/>
      <c r="H96" s="116"/>
      <c r="I96" s="116"/>
      <c r="J96" s="116"/>
      <c r="K96" s="20" t="s">
        <v>225</v>
      </c>
    </row>
    <row r="97" spans="1:11" ht="13.5" thickBot="1">
      <c r="A97" s="9" t="s">
        <v>93</v>
      </c>
      <c r="B97" s="10">
        <v>4642.882867866623</v>
      </c>
      <c r="C97" s="10">
        <v>1547.2271321333776</v>
      </c>
      <c r="D97" s="51">
        <f>SUM(B97:C97)</f>
        <v>6190.110000000001</v>
      </c>
      <c r="E97" s="50">
        <v>2907.136325030274</v>
      </c>
      <c r="F97" s="10">
        <v>968.7946749697264</v>
      </c>
      <c r="G97" s="51">
        <f>SUM(E97:F97)</f>
        <v>3875.9310000000005</v>
      </c>
      <c r="H97" s="130">
        <f>(E97-B97)/B97</f>
        <v>-0.373851030110935</v>
      </c>
      <c r="I97" s="131">
        <f>(F97-C97)/C97</f>
        <v>-0.3738510301109351</v>
      </c>
      <c r="J97" s="132">
        <f>(G97-D97)/D97</f>
        <v>-0.373851030110935</v>
      </c>
      <c r="K97" s="11" t="s">
        <v>202</v>
      </c>
    </row>
    <row r="98" spans="1:11" ht="16.5" customHeight="1">
      <c r="A98" s="43" t="s">
        <v>94</v>
      </c>
      <c r="B98" s="58">
        <v>305963.4001017863</v>
      </c>
      <c r="C98" s="111">
        <v>1721528.4998982137</v>
      </c>
      <c r="D98" s="59">
        <f>SUM(B98:C98)</f>
        <v>2027491.9</v>
      </c>
      <c r="E98" s="76">
        <v>284092.67162063596</v>
      </c>
      <c r="F98" s="77">
        <v>1598471.0283793642</v>
      </c>
      <c r="G98" s="61">
        <f aca="true" t="shared" si="24" ref="G98:G117">SUM(E98:F98)</f>
        <v>1882563.7000000002</v>
      </c>
      <c r="H98" s="114">
        <f aca="true" t="shared" si="25" ref="H98:H119">(E98-B98)/B98</f>
        <v>-0.07148151861913715</v>
      </c>
      <c r="I98" s="120">
        <f aca="true" t="shared" si="26" ref="I98:I119">(F98-C98)/C98</f>
        <v>-0.0714815186191372</v>
      </c>
      <c r="J98" s="121">
        <f aca="true" t="shared" si="27" ref="J98:J119">(G98-D98)/D98</f>
        <v>-0.07148151861913714</v>
      </c>
      <c r="K98" s="44" t="s">
        <v>203</v>
      </c>
    </row>
    <row r="99" spans="1:11" ht="12.75">
      <c r="A99" s="2" t="s">
        <v>95</v>
      </c>
      <c r="B99" s="60">
        <v>398793.1466833402</v>
      </c>
      <c r="C99" s="28">
        <v>10496.503316659855</v>
      </c>
      <c r="D99" s="61">
        <f>SUM(B99:C99)</f>
        <v>409289.65</v>
      </c>
      <c r="E99" s="60">
        <v>205984.1684172574</v>
      </c>
      <c r="F99" s="28">
        <v>5421.641582742596</v>
      </c>
      <c r="G99" s="61">
        <f t="shared" si="24"/>
        <v>211405.81</v>
      </c>
      <c r="H99" s="114">
        <f t="shared" si="25"/>
        <v>-0.48348117280757047</v>
      </c>
      <c r="I99" s="120">
        <f t="shared" si="26"/>
        <v>-0.48348117280757036</v>
      </c>
      <c r="J99" s="121">
        <f t="shared" si="27"/>
        <v>-0.4834811728075704</v>
      </c>
      <c r="K99" s="3" t="s">
        <v>204</v>
      </c>
    </row>
    <row r="100" spans="1:11" ht="12.75">
      <c r="A100" s="2" t="s">
        <v>96</v>
      </c>
      <c r="B100" s="60">
        <v>40622.527497924704</v>
      </c>
      <c r="C100" s="28">
        <v>391980.9225020753</v>
      </c>
      <c r="D100" s="61">
        <f aca="true" t="shared" si="28" ref="D100:D117">SUM(B100:C100)</f>
        <v>432603.45</v>
      </c>
      <c r="E100" s="60">
        <v>44892.492955366746</v>
      </c>
      <c r="F100" s="28">
        <v>433183.3070446333</v>
      </c>
      <c r="G100" s="61">
        <f t="shared" si="24"/>
        <v>478075.80000000005</v>
      </c>
      <c r="H100" s="114">
        <f t="shared" si="25"/>
        <v>0.10511323938817403</v>
      </c>
      <c r="I100" s="120">
        <f t="shared" si="26"/>
        <v>0.10511323938817417</v>
      </c>
      <c r="J100" s="121">
        <f t="shared" si="27"/>
        <v>0.10511323938817417</v>
      </c>
      <c r="K100" s="3" t="s">
        <v>205</v>
      </c>
    </row>
    <row r="101" spans="1:11" ht="12.75">
      <c r="A101" s="2" t="s">
        <v>97</v>
      </c>
      <c r="B101" s="60">
        <v>104651.50790075341</v>
      </c>
      <c r="C101" s="28">
        <v>81939.3720992466</v>
      </c>
      <c r="D101" s="61">
        <f t="shared" si="28"/>
        <v>186590.88</v>
      </c>
      <c r="E101" s="60">
        <v>105004.19903751637</v>
      </c>
      <c r="F101" s="28">
        <v>82215.51996248361</v>
      </c>
      <c r="G101" s="61">
        <f t="shared" si="24"/>
        <v>187219.71899999998</v>
      </c>
      <c r="H101" s="114">
        <f t="shared" si="25"/>
        <v>0.0033701486374896885</v>
      </c>
      <c r="I101" s="120">
        <f t="shared" si="26"/>
        <v>0.003370148637489397</v>
      </c>
      <c r="J101" s="121">
        <f t="shared" si="27"/>
        <v>0.0033701486374895606</v>
      </c>
      <c r="K101" s="3" t="s">
        <v>206</v>
      </c>
    </row>
    <row r="102" spans="1:11" ht="12.75">
      <c r="A102" s="2" t="s">
        <v>98</v>
      </c>
      <c r="B102" s="60">
        <v>84551.93627504079</v>
      </c>
      <c r="C102" s="28">
        <v>16270.584724959203</v>
      </c>
      <c r="D102" s="61">
        <f t="shared" si="28"/>
        <v>100822.521</v>
      </c>
      <c r="E102" s="60">
        <v>255606.30831189814</v>
      </c>
      <c r="F102" s="28">
        <v>49187.09468810182</v>
      </c>
      <c r="G102" s="61">
        <f t="shared" si="24"/>
        <v>304793.40299999993</v>
      </c>
      <c r="H102" s="114">
        <f t="shared" si="25"/>
        <v>2.0230686554643875</v>
      </c>
      <c r="I102" s="120">
        <f t="shared" si="26"/>
        <v>2.0230686554643875</v>
      </c>
      <c r="J102" s="121">
        <f t="shared" si="27"/>
        <v>2.023068655464387</v>
      </c>
      <c r="K102" s="3" t="s">
        <v>207</v>
      </c>
    </row>
    <row r="103" spans="1:11" ht="12.75">
      <c r="A103" s="2" t="s">
        <v>99</v>
      </c>
      <c r="B103" s="60">
        <v>32943.46132686715</v>
      </c>
      <c r="C103" s="28">
        <v>4180.3896731328405</v>
      </c>
      <c r="D103" s="61">
        <f t="shared" si="28"/>
        <v>37123.850999999995</v>
      </c>
      <c r="E103" s="60">
        <v>32194.20666066789</v>
      </c>
      <c r="F103" s="28">
        <v>4085.3123393321107</v>
      </c>
      <c r="G103" s="61">
        <f t="shared" si="24"/>
        <v>36279.519</v>
      </c>
      <c r="H103" s="114">
        <f t="shared" si="25"/>
        <v>-0.02274365339953536</v>
      </c>
      <c r="I103" s="120">
        <f t="shared" si="26"/>
        <v>-0.022743653399535248</v>
      </c>
      <c r="J103" s="121">
        <f t="shared" si="27"/>
        <v>-0.022743653399535383</v>
      </c>
      <c r="K103" s="3" t="s">
        <v>208</v>
      </c>
    </row>
    <row r="104" spans="1:11" ht="12.75">
      <c r="A104" s="2" t="s">
        <v>100</v>
      </c>
      <c r="B104" s="60">
        <v>21224.321444386056</v>
      </c>
      <c r="C104" s="28">
        <v>1263.8535556139423</v>
      </c>
      <c r="D104" s="61">
        <f t="shared" si="28"/>
        <v>22488.175</v>
      </c>
      <c r="E104" s="60">
        <v>19699.259921432447</v>
      </c>
      <c r="F104" s="28">
        <v>1173.040078567553</v>
      </c>
      <c r="G104" s="61">
        <f t="shared" si="24"/>
        <v>20872.3</v>
      </c>
      <c r="H104" s="114">
        <f t="shared" si="25"/>
        <v>-0.07185443016162929</v>
      </c>
      <c r="I104" s="120">
        <f t="shared" si="26"/>
        <v>-0.07185443016162951</v>
      </c>
      <c r="J104" s="121">
        <f t="shared" si="27"/>
        <v>-0.07185443016162939</v>
      </c>
      <c r="K104" s="3" t="s">
        <v>209</v>
      </c>
    </row>
    <row r="105" spans="1:11" ht="12.75">
      <c r="A105" s="2" t="s">
        <v>101</v>
      </c>
      <c r="B105" s="60">
        <v>28271.1116297188</v>
      </c>
      <c r="C105" s="28">
        <v>3479.6913702812108</v>
      </c>
      <c r="D105" s="61">
        <f t="shared" si="28"/>
        <v>31750.803000000007</v>
      </c>
      <c r="E105" s="60">
        <v>26221.677941369628</v>
      </c>
      <c r="F105" s="28">
        <v>3227.4410586303734</v>
      </c>
      <c r="G105" s="61">
        <f t="shared" si="24"/>
        <v>29449.119000000002</v>
      </c>
      <c r="H105" s="114">
        <f t="shared" si="25"/>
        <v>-0.07249215082843757</v>
      </c>
      <c r="I105" s="120">
        <f t="shared" si="26"/>
        <v>-0.07249215082843735</v>
      </c>
      <c r="J105" s="121">
        <f t="shared" si="27"/>
        <v>-0.07249215082843745</v>
      </c>
      <c r="K105" s="3" t="s">
        <v>210</v>
      </c>
    </row>
    <row r="106" spans="1:11" ht="12.75">
      <c r="A106" s="2" t="s">
        <v>102</v>
      </c>
      <c r="B106" s="60">
        <v>5551.454438981247</v>
      </c>
      <c r="C106" s="28">
        <v>2374.641561018753</v>
      </c>
      <c r="D106" s="61">
        <f t="shared" si="28"/>
        <v>7926.096</v>
      </c>
      <c r="E106" s="60">
        <v>7192.759956527606</v>
      </c>
      <c r="F106" s="28">
        <v>3076.712043472395</v>
      </c>
      <c r="G106" s="61">
        <f t="shared" si="24"/>
        <v>10269.472000000002</v>
      </c>
      <c r="H106" s="114">
        <f t="shared" si="25"/>
        <v>0.2956532446743013</v>
      </c>
      <c r="I106" s="120">
        <f t="shared" si="26"/>
        <v>0.29565324467430143</v>
      </c>
      <c r="J106" s="121">
        <f t="shared" si="27"/>
        <v>0.2956532446743015</v>
      </c>
      <c r="K106" s="3" t="s">
        <v>211</v>
      </c>
    </row>
    <row r="107" spans="1:11" ht="12.75">
      <c r="A107" s="2" t="s">
        <v>103</v>
      </c>
      <c r="B107" s="60">
        <v>8247.120856727039</v>
      </c>
      <c r="C107" s="28">
        <v>7623.239143272963</v>
      </c>
      <c r="D107" s="61">
        <f t="shared" si="28"/>
        <v>15870.36</v>
      </c>
      <c r="E107" s="60">
        <v>7346.200243467012</v>
      </c>
      <c r="F107" s="28">
        <v>6790.4717565329875</v>
      </c>
      <c r="G107" s="61">
        <f t="shared" si="24"/>
        <v>14136.671999999999</v>
      </c>
      <c r="H107" s="114">
        <f t="shared" si="25"/>
        <v>-0.10924062214089668</v>
      </c>
      <c r="I107" s="120">
        <f t="shared" si="26"/>
        <v>-0.10924062214089678</v>
      </c>
      <c r="J107" s="121">
        <f t="shared" si="27"/>
        <v>-0.10924062214089673</v>
      </c>
      <c r="K107" s="3" t="s">
        <v>212</v>
      </c>
    </row>
    <row r="108" spans="1:11" ht="12.75">
      <c r="A108" s="2" t="s">
        <v>104</v>
      </c>
      <c r="B108" s="60">
        <v>7110.693639592329</v>
      </c>
      <c r="C108" s="28">
        <v>578.4963604076713</v>
      </c>
      <c r="D108" s="61">
        <f t="shared" si="28"/>
        <v>7689.1900000000005</v>
      </c>
      <c r="E108" s="60">
        <v>6170.614551123456</v>
      </c>
      <c r="F108" s="28">
        <v>502.01544887654484</v>
      </c>
      <c r="G108" s="61">
        <f t="shared" si="24"/>
        <v>6672.630000000001</v>
      </c>
      <c r="H108" s="114">
        <f t="shared" si="25"/>
        <v>-0.13220638324713</v>
      </c>
      <c r="I108" s="120">
        <f t="shared" si="26"/>
        <v>-0.13220638324713008</v>
      </c>
      <c r="J108" s="121">
        <f t="shared" si="27"/>
        <v>-0.13220638324713</v>
      </c>
      <c r="K108" s="3" t="s">
        <v>213</v>
      </c>
    </row>
    <row r="109" spans="1:11" ht="12.75">
      <c r="A109" s="2" t="s">
        <v>105</v>
      </c>
      <c r="B109" s="60">
        <v>1263.3598514150942</v>
      </c>
      <c r="C109" s="28">
        <v>1291.4791485849057</v>
      </c>
      <c r="D109" s="61">
        <f t="shared" si="28"/>
        <v>2554.839</v>
      </c>
      <c r="E109" s="60">
        <v>1608.1289929245281</v>
      </c>
      <c r="F109" s="28">
        <v>1643.9220070754718</v>
      </c>
      <c r="G109" s="61">
        <f t="shared" si="24"/>
        <v>3252.051</v>
      </c>
      <c r="H109" s="114">
        <f t="shared" si="25"/>
        <v>0.27289860535243116</v>
      </c>
      <c r="I109" s="120">
        <f t="shared" si="26"/>
        <v>0.27289860535243127</v>
      </c>
      <c r="J109" s="121">
        <f t="shared" si="27"/>
        <v>0.2728986053524312</v>
      </c>
      <c r="K109" s="3" t="s">
        <v>214</v>
      </c>
    </row>
    <row r="110" spans="1:11" ht="12.75">
      <c r="A110" s="2" t="s">
        <v>106</v>
      </c>
      <c r="B110" s="60">
        <v>525.814</v>
      </c>
      <c r="C110" s="28">
        <v>0</v>
      </c>
      <c r="D110" s="61">
        <f t="shared" si="28"/>
        <v>525.814</v>
      </c>
      <c r="E110" s="60">
        <v>390.18</v>
      </c>
      <c r="F110" s="28">
        <v>0</v>
      </c>
      <c r="G110" s="61">
        <f t="shared" si="24"/>
        <v>390.18</v>
      </c>
      <c r="H110" s="114">
        <f t="shared" si="25"/>
        <v>-0.25795053003533563</v>
      </c>
      <c r="I110" s="120" t="e">
        <f t="shared" si="26"/>
        <v>#DIV/0!</v>
      </c>
      <c r="J110" s="121">
        <f t="shared" si="27"/>
        <v>-0.25795053003533563</v>
      </c>
      <c r="K110" s="3" t="s">
        <v>215</v>
      </c>
    </row>
    <row r="111" spans="1:11" ht="12.75">
      <c r="A111" s="2" t="s">
        <v>107</v>
      </c>
      <c r="B111" s="60">
        <v>61.31400000000001</v>
      </c>
      <c r="C111" s="28">
        <v>0</v>
      </c>
      <c r="D111" s="61">
        <f t="shared" si="28"/>
        <v>61.31400000000001</v>
      </c>
      <c r="E111" s="60">
        <v>48.308</v>
      </c>
      <c r="F111" s="28">
        <v>0</v>
      </c>
      <c r="G111" s="61">
        <f t="shared" si="24"/>
        <v>48.308</v>
      </c>
      <c r="H111" s="114">
        <f t="shared" si="25"/>
        <v>-0.2121212121212122</v>
      </c>
      <c r="I111" s="120" t="e">
        <f t="shared" si="26"/>
        <v>#DIV/0!</v>
      </c>
      <c r="J111" s="121">
        <f t="shared" si="27"/>
        <v>-0.2121212121212122</v>
      </c>
      <c r="K111" s="3" t="s">
        <v>216</v>
      </c>
    </row>
    <row r="112" spans="1:11" ht="12" customHeight="1">
      <c r="A112" s="2" t="s">
        <v>108</v>
      </c>
      <c r="B112" s="60">
        <v>645158.4314883621</v>
      </c>
      <c r="C112" s="28">
        <v>542627.7076870372</v>
      </c>
      <c r="D112" s="61">
        <f t="shared" si="28"/>
        <v>1187786.1391753992</v>
      </c>
      <c r="E112" s="60">
        <v>543715.413852955</v>
      </c>
      <c r="F112" s="28">
        <v>457306.3518250862</v>
      </c>
      <c r="G112" s="61">
        <f t="shared" si="24"/>
        <v>1001021.7656780411</v>
      </c>
      <c r="H112" s="114">
        <f t="shared" si="25"/>
        <v>-0.15723737408403857</v>
      </c>
      <c r="I112" s="120">
        <f t="shared" si="26"/>
        <v>-0.15723737408403848</v>
      </c>
      <c r="J112" s="121">
        <f t="shared" si="27"/>
        <v>-0.15723737408403848</v>
      </c>
      <c r="K112" s="3" t="s">
        <v>217</v>
      </c>
    </row>
    <row r="113" spans="1:11" ht="12.75">
      <c r="A113" s="2" t="s">
        <v>109</v>
      </c>
      <c r="B113" s="60">
        <v>90140.6728624194</v>
      </c>
      <c r="C113" s="28">
        <v>50404.63116523138</v>
      </c>
      <c r="D113" s="61">
        <f t="shared" si="28"/>
        <v>140545.30402765077</v>
      </c>
      <c r="E113" s="60">
        <v>87434.35470606273</v>
      </c>
      <c r="F113" s="28">
        <v>48891.31909249893</v>
      </c>
      <c r="G113" s="61">
        <f t="shared" si="24"/>
        <v>136325.67379856168</v>
      </c>
      <c r="H113" s="114">
        <f t="shared" si="25"/>
        <v>-0.030023274404521936</v>
      </c>
      <c r="I113" s="120">
        <f t="shared" si="26"/>
        <v>-0.030023274404521728</v>
      </c>
      <c r="J113" s="121">
        <f t="shared" si="27"/>
        <v>-0.030023274404521707</v>
      </c>
      <c r="K113" s="3" t="s">
        <v>218</v>
      </c>
    </row>
    <row r="114" spans="1:11" ht="12.75">
      <c r="A114" s="2" t="s">
        <v>110</v>
      </c>
      <c r="B114" s="60">
        <v>42377.15254511981</v>
      </c>
      <c r="C114" s="28">
        <v>38261.13447185558</v>
      </c>
      <c r="D114" s="61">
        <f t="shared" si="28"/>
        <v>80638.28701697539</v>
      </c>
      <c r="E114" s="60">
        <v>49401.17184951967</v>
      </c>
      <c r="F114" s="28">
        <v>44602.92317161336</v>
      </c>
      <c r="G114" s="61">
        <f t="shared" si="24"/>
        <v>94004.09502113302</v>
      </c>
      <c r="H114" s="114">
        <f t="shared" si="25"/>
        <v>0.1657501479581773</v>
      </c>
      <c r="I114" s="120">
        <f t="shared" si="26"/>
        <v>0.16575014795817733</v>
      </c>
      <c r="J114" s="121">
        <f t="shared" si="27"/>
        <v>0.16575014795817722</v>
      </c>
      <c r="K114" s="3" t="s">
        <v>219</v>
      </c>
    </row>
    <row r="115" spans="1:11" ht="12" customHeight="1">
      <c r="A115" s="2" t="s">
        <v>111</v>
      </c>
      <c r="B115" s="60">
        <v>21870.98572127127</v>
      </c>
      <c r="C115" s="28">
        <v>5883.721593767048</v>
      </c>
      <c r="D115" s="61">
        <f t="shared" si="28"/>
        <v>27754.70731503832</v>
      </c>
      <c r="E115" s="60">
        <v>23259.321264817485</v>
      </c>
      <c r="F115" s="28">
        <v>6257.21092438339</v>
      </c>
      <c r="G115" s="61">
        <f t="shared" si="24"/>
        <v>29516.532189200876</v>
      </c>
      <c r="H115" s="114">
        <f t="shared" si="25"/>
        <v>0.06347841662188769</v>
      </c>
      <c r="I115" s="120">
        <f t="shared" si="26"/>
        <v>0.06347841662188776</v>
      </c>
      <c r="J115" s="121">
        <f t="shared" si="27"/>
        <v>0.06347841662188773</v>
      </c>
      <c r="K115" s="3" t="s">
        <v>6</v>
      </c>
    </row>
    <row r="116" spans="1:11" ht="12.75">
      <c r="A116" s="2" t="s">
        <v>112</v>
      </c>
      <c r="B116" s="60">
        <v>16991.00415785745</v>
      </c>
      <c r="C116" s="28">
        <v>2307.540315898368</v>
      </c>
      <c r="D116" s="61">
        <f t="shared" si="28"/>
        <v>19298.544473755817</v>
      </c>
      <c r="E116" s="60">
        <v>17381.420842782976</v>
      </c>
      <c r="F116" s="28">
        <v>2360.562623002473</v>
      </c>
      <c r="G116" s="61">
        <f t="shared" si="24"/>
        <v>19741.983465785448</v>
      </c>
      <c r="H116" s="114">
        <f t="shared" si="25"/>
        <v>0.02297784647089147</v>
      </c>
      <c r="I116" s="120">
        <f t="shared" si="26"/>
        <v>0.02297784647089144</v>
      </c>
      <c r="J116" s="121">
        <f t="shared" si="27"/>
        <v>0.022977846470891395</v>
      </c>
      <c r="K116" s="3" t="s">
        <v>220</v>
      </c>
    </row>
    <row r="117" spans="1:11" ht="12.75">
      <c r="A117" s="2" t="s">
        <v>113</v>
      </c>
      <c r="B117" s="60">
        <v>16053.649690174965</v>
      </c>
      <c r="C117" s="28">
        <v>5276.16352958205</v>
      </c>
      <c r="D117" s="61">
        <f t="shared" si="28"/>
        <v>21329.813219757016</v>
      </c>
      <c r="E117" s="60">
        <v>14347.486389303342</v>
      </c>
      <c r="F117" s="28">
        <v>4715.418978822386</v>
      </c>
      <c r="G117" s="61">
        <f t="shared" si="24"/>
        <v>19062.90536812573</v>
      </c>
      <c r="H117" s="114">
        <f t="shared" si="25"/>
        <v>-0.10627884211998327</v>
      </c>
      <c r="I117" s="120">
        <f t="shared" si="26"/>
        <v>-0.1062788421199832</v>
      </c>
      <c r="J117" s="121">
        <f t="shared" si="27"/>
        <v>-0.10627884211998324</v>
      </c>
      <c r="K117" s="3" t="s">
        <v>221</v>
      </c>
    </row>
    <row r="118" spans="1:11" ht="12.75">
      <c r="A118" s="12" t="s">
        <v>114</v>
      </c>
      <c r="B118" s="52">
        <f>SUM(B98:B117)</f>
        <v>1872373.066111738</v>
      </c>
      <c r="C118" s="40">
        <f>SUM(C98:C117)</f>
        <v>2887768.5721168383</v>
      </c>
      <c r="D118" s="53">
        <f>SUM(B118:C118)</f>
        <v>4760141.638228577</v>
      </c>
      <c r="E118" s="52">
        <f>SUM(E98:E117)</f>
        <v>1731990.3455156286</v>
      </c>
      <c r="F118" s="40">
        <f>SUM(F98:F117)</f>
        <v>2753111.2930052197</v>
      </c>
      <c r="G118" s="53">
        <f>SUM(E118:F118)</f>
        <v>4485101.638520848</v>
      </c>
      <c r="H118" s="115">
        <f t="shared" si="25"/>
        <v>-0.07497582780745461</v>
      </c>
      <c r="I118" s="122">
        <f t="shared" si="26"/>
        <v>-0.046630218367156064</v>
      </c>
      <c r="J118" s="123">
        <f t="shared" si="27"/>
        <v>-0.057779793252135475</v>
      </c>
      <c r="K118" s="13" t="s">
        <v>222</v>
      </c>
    </row>
    <row r="119" spans="1:11" ht="39" customHeight="1" thickBot="1">
      <c r="A119" s="78" t="s">
        <v>232</v>
      </c>
      <c r="B119" s="47">
        <v>896697.4626389891</v>
      </c>
      <c r="C119" s="45">
        <v>7051.433361010899</v>
      </c>
      <c r="D119" s="46">
        <f>SUM(B119:C119)</f>
        <v>903748.896</v>
      </c>
      <c r="E119" s="47">
        <v>744202.0850435342</v>
      </c>
      <c r="F119" s="45">
        <v>5852.242956465876</v>
      </c>
      <c r="G119" s="46">
        <f>SUM(E119:F119)</f>
        <v>750054.3280000001</v>
      </c>
      <c r="H119" s="133">
        <f t="shared" si="25"/>
        <v>-0.17006335352690705</v>
      </c>
      <c r="I119" s="134">
        <f t="shared" si="26"/>
        <v>-0.17006335352690705</v>
      </c>
      <c r="J119" s="135">
        <f t="shared" si="27"/>
        <v>-0.17006335352690696</v>
      </c>
      <c r="K119" s="79" t="s">
        <v>233</v>
      </c>
    </row>
    <row r="120" spans="1:14" ht="29.25" customHeight="1" thickBot="1">
      <c r="A120" s="137" t="s">
        <v>228</v>
      </c>
      <c r="B120" s="84">
        <f>SUM(B119,B118,B97,B95,B55,B28,B18)</f>
        <v>3547507.3922392023</v>
      </c>
      <c r="C120" s="84">
        <f>SUM(C119,C118,C97,C95,C55,C28,C18)</f>
        <v>3165590.407989374</v>
      </c>
      <c r="D120" s="85">
        <f>SUM(B120:C120)</f>
        <v>6713097.800228576</v>
      </c>
      <c r="E120" s="84">
        <f>SUM(E119,E118,E97,E95,E55,E28,E18)</f>
        <v>3424751.8147177547</v>
      </c>
      <c r="F120" s="84">
        <f>SUM(F119,F118,F97,F95,F55,F28,F18)</f>
        <v>3097525.943649833</v>
      </c>
      <c r="G120" s="85">
        <f>SUM(E120:F120)</f>
        <v>6522277.758367588</v>
      </c>
      <c r="H120" s="130">
        <f>(E120-B120)/B120</f>
        <v>-0.03460333241024304</v>
      </c>
      <c r="I120" s="131">
        <f>(F120-C120)/C120</f>
        <v>-0.02150134905885439</v>
      </c>
      <c r="J120" s="132">
        <f>(G120-D120)/D120</f>
        <v>-0.028425035287656778</v>
      </c>
      <c r="K120" s="136" t="s">
        <v>223</v>
      </c>
      <c r="L120" s="55"/>
      <c r="M120" s="55"/>
      <c r="N120" s="55"/>
    </row>
    <row r="121" spans="1:48" ht="12" customHeight="1">
      <c r="A121" s="18" t="s">
        <v>226</v>
      </c>
      <c r="B121" s="56"/>
      <c r="C121" s="56"/>
      <c r="D121" s="82"/>
      <c r="E121" s="56"/>
      <c r="F121" s="56"/>
      <c r="G121" s="48"/>
      <c r="H121" s="56"/>
      <c r="I121" s="56"/>
      <c r="J121" s="56"/>
      <c r="K121" s="57" t="s">
        <v>227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11" ht="15.75">
      <c r="A122" s="41"/>
      <c r="B122" s="19"/>
      <c r="C122" s="19"/>
      <c r="D122" s="19"/>
      <c r="E122" s="19"/>
      <c r="F122" s="19"/>
      <c r="G122" s="1"/>
      <c r="H122" s="42"/>
      <c r="I122" s="42"/>
      <c r="J122" s="42"/>
      <c r="K122" s="35"/>
    </row>
    <row r="123" ht="12.75">
      <c r="D123" s="83"/>
    </row>
    <row r="142" spans="1:11" ht="12.75">
      <c r="A142" s="18"/>
      <c r="B142" s="17"/>
      <c r="C142" s="17"/>
      <c r="D142" s="19"/>
      <c r="E142" s="17"/>
      <c r="F142" s="17"/>
      <c r="G142" s="19"/>
      <c r="H142" s="17"/>
      <c r="I142" s="17"/>
      <c r="J142" s="17"/>
      <c r="K142" s="20"/>
    </row>
    <row r="143" spans="1:11" ht="12.75">
      <c r="A143" s="18"/>
      <c r="B143" s="17"/>
      <c r="C143" s="17"/>
      <c r="D143" s="19"/>
      <c r="E143" s="17"/>
      <c r="F143" s="17"/>
      <c r="G143" s="19"/>
      <c r="H143" s="17"/>
      <c r="I143" s="17"/>
      <c r="J143" s="17"/>
      <c r="K143" s="20"/>
    </row>
    <row r="144" spans="1:11" ht="12.75">
      <c r="A144" s="18"/>
      <c r="B144" s="17"/>
      <c r="C144" s="17"/>
      <c r="D144" s="19"/>
      <c r="E144" s="17"/>
      <c r="F144" s="17"/>
      <c r="G144" s="19"/>
      <c r="H144" s="17"/>
      <c r="I144" s="17"/>
      <c r="J144" s="17"/>
      <c r="K144" s="20"/>
    </row>
    <row r="145" spans="1:11" ht="12.75">
      <c r="A145" s="18"/>
      <c r="B145" s="17"/>
      <c r="C145" s="17"/>
      <c r="D145" s="19"/>
      <c r="E145" s="17"/>
      <c r="F145" s="17"/>
      <c r="G145" s="19"/>
      <c r="H145" s="17"/>
      <c r="I145" s="17"/>
      <c r="J145" s="17"/>
      <c r="K145" s="20"/>
    </row>
    <row r="146" spans="1:11" ht="12.75">
      <c r="A146" s="18"/>
      <c r="B146" s="17"/>
      <c r="C146" s="17"/>
      <c r="D146" s="19"/>
      <c r="E146" s="17"/>
      <c r="F146" s="17"/>
      <c r="G146" s="19"/>
      <c r="H146" s="17"/>
      <c r="I146" s="17"/>
      <c r="J146" s="17"/>
      <c r="K146" s="20"/>
    </row>
    <row r="147" spans="1:11" ht="12.75">
      <c r="A147" s="18"/>
      <c r="B147" s="17"/>
      <c r="C147" s="17"/>
      <c r="D147" s="19"/>
      <c r="E147" s="17"/>
      <c r="F147" s="17"/>
      <c r="G147" s="19"/>
      <c r="H147" s="17"/>
      <c r="I147" s="17"/>
      <c r="J147" s="17"/>
      <c r="K147" s="20"/>
    </row>
    <row r="148" spans="1:11" ht="12.75">
      <c r="A148" s="18"/>
      <c r="B148" s="17"/>
      <c r="C148" s="17"/>
      <c r="D148" s="19"/>
      <c r="E148" s="17"/>
      <c r="F148" s="17"/>
      <c r="G148" s="19"/>
      <c r="H148" s="17"/>
      <c r="I148" s="17"/>
      <c r="J148" s="17"/>
      <c r="K148" s="20"/>
    </row>
    <row r="149" spans="1:11" ht="12.75">
      <c r="A149" s="18"/>
      <c r="B149" s="17"/>
      <c r="C149" s="17"/>
      <c r="D149" s="19"/>
      <c r="E149" s="17"/>
      <c r="F149" s="17"/>
      <c r="G149" s="19"/>
      <c r="H149" s="17"/>
      <c r="I149" s="17"/>
      <c r="J149" s="17"/>
      <c r="K149" s="20"/>
    </row>
    <row r="150" spans="1:11" ht="12.75">
      <c r="A150" s="18"/>
      <c r="B150" s="17"/>
      <c r="C150" s="17"/>
      <c r="D150" s="19"/>
      <c r="E150" s="17"/>
      <c r="F150" s="17"/>
      <c r="G150" s="19"/>
      <c r="H150" s="17"/>
      <c r="I150" s="17"/>
      <c r="J150" s="17"/>
      <c r="K150" s="20"/>
    </row>
    <row r="151" spans="1:11" ht="12.75">
      <c r="A151" s="18"/>
      <c r="B151" s="17"/>
      <c r="C151" s="17"/>
      <c r="D151" s="19"/>
      <c r="E151" s="17"/>
      <c r="F151" s="17"/>
      <c r="G151" s="19"/>
      <c r="H151" s="17"/>
      <c r="I151" s="17"/>
      <c r="J151" s="17"/>
      <c r="K151" s="20"/>
    </row>
  </sheetData>
  <sheetProtection/>
  <mergeCells count="6">
    <mergeCell ref="A1:K1"/>
    <mergeCell ref="A2:K2"/>
    <mergeCell ref="E3:G3"/>
    <mergeCell ref="A3:A5"/>
    <mergeCell ref="K3:K5"/>
    <mergeCell ref="B3:D3"/>
  </mergeCells>
  <printOptions/>
  <pageMargins left="0.26" right="0.23" top="0.79" bottom="0.89" header="0.3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2008-01-27T10:30:03Z</cp:lastPrinted>
  <dcterms:created xsi:type="dcterms:W3CDTF">1996-10-14T23:33:28Z</dcterms:created>
  <dcterms:modified xsi:type="dcterms:W3CDTF">2013-07-18T07:23:40Z</dcterms:modified>
  <cp:category/>
  <cp:version/>
  <cp:contentType/>
  <cp:contentStatus/>
</cp:coreProperties>
</file>