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1785" windowWidth="6375" windowHeight="9345" activeTab="0"/>
  </bookViews>
  <sheets>
    <sheet name="Sheet1" sheetId="1" r:id="rId1"/>
  </sheets>
  <definedNames>
    <definedName name="_xlnm.Print_Area" localSheetId="0">'Sheet1'!$A$1:$K$123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<sst xmlns="http://schemas.openxmlformats.org/spreadsheetml/2006/main" count="257" uniqueCount="247">
  <si>
    <t>Ghana</t>
  </si>
  <si>
    <t>Mali</t>
  </si>
  <si>
    <t>Azerbaijan</t>
  </si>
  <si>
    <t>Kazakhstan</t>
  </si>
  <si>
    <t>Macedonia</t>
  </si>
  <si>
    <t>Cyprus</t>
  </si>
  <si>
    <t>U.A.E</t>
  </si>
  <si>
    <t>Nationality</t>
  </si>
  <si>
    <t>اثيوبيا</t>
  </si>
  <si>
    <t>تانزانيا</t>
  </si>
  <si>
    <t>تشاد</t>
  </si>
  <si>
    <t>جنوب افريقيا</t>
  </si>
  <si>
    <t>سنغال</t>
  </si>
  <si>
    <t>غانا</t>
  </si>
  <si>
    <t>كينيا</t>
  </si>
  <si>
    <t>مالي</t>
  </si>
  <si>
    <t>موريشيوس</t>
  </si>
  <si>
    <t>نيجيريا</t>
  </si>
  <si>
    <t>اريتريا</t>
  </si>
  <si>
    <t>اخرى افريقي</t>
  </si>
  <si>
    <t>مجموع افريقيا</t>
  </si>
  <si>
    <t>امريكا</t>
  </si>
  <si>
    <t>كندا</t>
  </si>
  <si>
    <t>المكسيك</t>
  </si>
  <si>
    <t>البرازيل</t>
  </si>
  <si>
    <t>الارجنتين</t>
  </si>
  <si>
    <t>تشيلي</t>
  </si>
  <si>
    <t>كولومبيا</t>
  </si>
  <si>
    <t>فنزويلا</t>
  </si>
  <si>
    <t>اخرى امريكي</t>
  </si>
  <si>
    <t>مجموع امريكا</t>
  </si>
  <si>
    <t>اليابان</t>
  </si>
  <si>
    <t>الصين</t>
  </si>
  <si>
    <t>كوريا الجنوبية</t>
  </si>
  <si>
    <t>تايون</t>
  </si>
  <si>
    <t>هونغ كونغ</t>
  </si>
  <si>
    <t>الهند</t>
  </si>
  <si>
    <t>اندونيسيا</t>
  </si>
  <si>
    <t>الباكستان</t>
  </si>
  <si>
    <t>سيريلانكا</t>
  </si>
  <si>
    <t>ايران</t>
  </si>
  <si>
    <t>بنغلاديش</t>
  </si>
  <si>
    <t>نيبال</t>
  </si>
  <si>
    <t>افغانستان</t>
  </si>
  <si>
    <t>الفلبين</t>
  </si>
  <si>
    <t>ماليزيا</t>
  </si>
  <si>
    <t>سنغابور</t>
  </si>
  <si>
    <t>تايلند</t>
  </si>
  <si>
    <t>فيتنام</t>
  </si>
  <si>
    <t>استراليا</t>
  </si>
  <si>
    <t>نيوزيلاند</t>
  </si>
  <si>
    <t>الفيجي</t>
  </si>
  <si>
    <t>اخرى اسيوي</t>
  </si>
  <si>
    <t>مجموع اسيا</t>
  </si>
  <si>
    <t>روسيا</t>
  </si>
  <si>
    <t>اذربيجان</t>
  </si>
  <si>
    <t>كازاخستان</t>
  </si>
  <si>
    <t>بولندا</t>
  </si>
  <si>
    <t>التشيك</t>
  </si>
  <si>
    <t>رومانيا</t>
  </si>
  <si>
    <t>بلغاريا</t>
  </si>
  <si>
    <t>هنقاريا</t>
  </si>
  <si>
    <t>اكراني</t>
  </si>
  <si>
    <t>بريطانيا</t>
  </si>
  <si>
    <t>السويد</t>
  </si>
  <si>
    <t>الدنمارك</t>
  </si>
  <si>
    <t>فنلندا</t>
  </si>
  <si>
    <t>النرويج</t>
  </si>
  <si>
    <t>ايرلندا</t>
  </si>
  <si>
    <t>ايسلندا</t>
  </si>
  <si>
    <t>ايطاليا</t>
  </si>
  <si>
    <t>اسبانيا</t>
  </si>
  <si>
    <t>البوسنه والهرسك</t>
  </si>
  <si>
    <t>مقدونيا</t>
  </si>
  <si>
    <t>اليونان</t>
  </si>
  <si>
    <t>البرتغال</t>
  </si>
  <si>
    <t>سلوفاكيا</t>
  </si>
  <si>
    <t>يوغسلافيا</t>
  </si>
  <si>
    <t>سلوفينيا</t>
  </si>
  <si>
    <t>كرواتيا</t>
  </si>
  <si>
    <t>الفاتيكان</t>
  </si>
  <si>
    <t>المانيا</t>
  </si>
  <si>
    <t>فرنسا</t>
  </si>
  <si>
    <t>هولندا</t>
  </si>
  <si>
    <t>بلجيكا</t>
  </si>
  <si>
    <t>سويسرا</t>
  </si>
  <si>
    <t>النمسا</t>
  </si>
  <si>
    <t>لوكمبيرغ</t>
  </si>
  <si>
    <t>قبرص</t>
  </si>
  <si>
    <t>اسرائيل</t>
  </si>
  <si>
    <t>تركيا</t>
  </si>
  <si>
    <t>اخرى اوروبي</t>
  </si>
  <si>
    <t>مجموع اوروبا</t>
  </si>
  <si>
    <t>هيئة الامم</t>
  </si>
  <si>
    <t>سوريا</t>
  </si>
  <si>
    <t>العراق</t>
  </si>
  <si>
    <t>مصر</t>
  </si>
  <si>
    <t>لبنان</t>
  </si>
  <si>
    <t>فلسطين</t>
  </si>
  <si>
    <t>اليمن</t>
  </si>
  <si>
    <t>السودان</t>
  </si>
  <si>
    <t>ليبيا</t>
  </si>
  <si>
    <t>تونس</t>
  </si>
  <si>
    <t>الجزائر</t>
  </si>
  <si>
    <t>المغرب</t>
  </si>
  <si>
    <t>الصومال</t>
  </si>
  <si>
    <t>موريتانيا</t>
  </si>
  <si>
    <t>جيبوتي</t>
  </si>
  <si>
    <t>السعودية</t>
  </si>
  <si>
    <t>الكويت</t>
  </si>
  <si>
    <t>البحرين</t>
  </si>
  <si>
    <t>الامارات العربية</t>
  </si>
  <si>
    <t>عمان</t>
  </si>
  <si>
    <t>قطر</t>
  </si>
  <si>
    <t>مجموع العرب</t>
  </si>
  <si>
    <t>الجنسيـــــــــــــــة</t>
  </si>
  <si>
    <t xml:space="preserve">المجموع              </t>
  </si>
  <si>
    <t xml:space="preserve">عدد سياح المبيت   </t>
  </si>
  <si>
    <t xml:space="preserve">عدد زوار اليوم الواحد </t>
  </si>
  <si>
    <t xml:space="preserve">المجموع                </t>
  </si>
  <si>
    <t xml:space="preserve">عدد سياح المبيت    </t>
  </si>
  <si>
    <t xml:space="preserve"> Same Day Visitors </t>
  </si>
  <si>
    <t xml:space="preserve">               Total</t>
  </si>
  <si>
    <t xml:space="preserve">Same Day Visitors </t>
  </si>
  <si>
    <t xml:space="preserve">              Total</t>
  </si>
  <si>
    <t>Ethiopia</t>
  </si>
  <si>
    <t>Tanzania</t>
  </si>
  <si>
    <t>Chad</t>
  </si>
  <si>
    <t>S.Africa</t>
  </si>
  <si>
    <t>Senegal</t>
  </si>
  <si>
    <t>Kenya</t>
  </si>
  <si>
    <t>Mauritius</t>
  </si>
  <si>
    <t>Nigeria</t>
  </si>
  <si>
    <t>Eritrea</t>
  </si>
  <si>
    <t>Other Africa</t>
  </si>
  <si>
    <t>Total Africa</t>
  </si>
  <si>
    <t>U.S.A</t>
  </si>
  <si>
    <t>Canada</t>
  </si>
  <si>
    <t>Mexico</t>
  </si>
  <si>
    <t>Brazil</t>
  </si>
  <si>
    <t>Argentina</t>
  </si>
  <si>
    <t>Chile</t>
  </si>
  <si>
    <t>Colombia</t>
  </si>
  <si>
    <t>Venezuela</t>
  </si>
  <si>
    <t>Other America</t>
  </si>
  <si>
    <t>Japan</t>
  </si>
  <si>
    <t>China</t>
  </si>
  <si>
    <t>S- Korea Rep</t>
  </si>
  <si>
    <t>Taiwan</t>
  </si>
  <si>
    <t>Hong Kong</t>
  </si>
  <si>
    <t>N- korea Dpr</t>
  </si>
  <si>
    <t>India</t>
  </si>
  <si>
    <t>Indonesia</t>
  </si>
  <si>
    <t>Pakistan</t>
  </si>
  <si>
    <t>Srilanka</t>
  </si>
  <si>
    <t>Iran</t>
  </si>
  <si>
    <t>Bangladesh</t>
  </si>
  <si>
    <t>Nepal</t>
  </si>
  <si>
    <t>Afghanistan</t>
  </si>
  <si>
    <t>Philippines</t>
  </si>
  <si>
    <t>Malaysia</t>
  </si>
  <si>
    <t>Singapore</t>
  </si>
  <si>
    <t>Thailand</t>
  </si>
  <si>
    <t>Vietnam</t>
  </si>
  <si>
    <t>Australia</t>
  </si>
  <si>
    <t>New Zealand</t>
  </si>
  <si>
    <t>Fiji</t>
  </si>
  <si>
    <t>Other Asia</t>
  </si>
  <si>
    <t>Russia</t>
  </si>
  <si>
    <t>Poland</t>
  </si>
  <si>
    <t>Czechrep</t>
  </si>
  <si>
    <t>Romania</t>
  </si>
  <si>
    <t>Belgium</t>
  </si>
  <si>
    <t>Hungary</t>
  </si>
  <si>
    <t>Ukraine</t>
  </si>
  <si>
    <t>U.K</t>
  </si>
  <si>
    <t>Sweden</t>
  </si>
  <si>
    <t>Denmark</t>
  </si>
  <si>
    <t>Finland</t>
  </si>
  <si>
    <t>Norway</t>
  </si>
  <si>
    <t>Ireland</t>
  </si>
  <si>
    <t>Iceland</t>
  </si>
  <si>
    <t>Italy</t>
  </si>
  <si>
    <t>Spain</t>
  </si>
  <si>
    <t>Bosnia &amp; Herzq</t>
  </si>
  <si>
    <t>Greece</t>
  </si>
  <si>
    <t>Portugal</t>
  </si>
  <si>
    <t>Slovakia</t>
  </si>
  <si>
    <t>Yugoslavia</t>
  </si>
  <si>
    <t>Slovenia</t>
  </si>
  <si>
    <t>Croatia</t>
  </si>
  <si>
    <t>The Vatican</t>
  </si>
  <si>
    <t>Germany</t>
  </si>
  <si>
    <t>France</t>
  </si>
  <si>
    <t>Netherlands</t>
  </si>
  <si>
    <t>Switzerland</t>
  </si>
  <si>
    <t>Austria</t>
  </si>
  <si>
    <t>Luxembourg</t>
  </si>
  <si>
    <t>Israel</t>
  </si>
  <si>
    <t>Turkey</t>
  </si>
  <si>
    <t>Other Europe</t>
  </si>
  <si>
    <t>Total Europe</t>
  </si>
  <si>
    <t>U.N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</si>
  <si>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</si>
  <si>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</si>
  <si>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</si>
  <si>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</si>
  <si>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</si>
  <si>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</si>
  <si>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</si>
  <si>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</si>
  <si>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</si>
  <si>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</si>
  <si>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</si>
  <si>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</si>
  <si>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</si>
  <si>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</si>
  <si>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</si>
  <si>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</si>
  <si>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</si>
  <si>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Oman</t>
  </si>
  <si>
    <t>Qatar</t>
  </si>
  <si>
    <t>Total Arab</t>
  </si>
  <si>
    <t>Grand Total</t>
  </si>
  <si>
    <t>يتبع ...</t>
  </si>
  <si>
    <t>Cont…</t>
  </si>
  <si>
    <t>المصدر : وزارة السياحة والاثار</t>
  </si>
  <si>
    <t>Source: Ministry of tTourism &amp; Antiquities</t>
  </si>
  <si>
    <t>* اولية</t>
  </si>
  <si>
    <t>* Preliminary</t>
  </si>
  <si>
    <t>المجموع الكلي</t>
  </si>
  <si>
    <t>كوريا الشمالية</t>
  </si>
  <si>
    <t>Total Asia</t>
  </si>
  <si>
    <t>Total America</t>
  </si>
  <si>
    <t>اردني مقيم في الخارج</t>
  </si>
  <si>
    <t xml:space="preserve">Jordanias Residing Abroad                   </t>
  </si>
  <si>
    <t xml:space="preserve">  Tourist  Overnight </t>
  </si>
  <si>
    <t>جنوب اسيا</t>
  </si>
  <si>
    <t>South Asia</t>
  </si>
  <si>
    <t>Asia &amp; Pasific</t>
  </si>
  <si>
    <t>اسيا والباسيفك</t>
  </si>
  <si>
    <t>Bulgaria</t>
  </si>
  <si>
    <t>مالطا</t>
  </si>
  <si>
    <t>Malta</t>
  </si>
  <si>
    <t>Table 2.2Tourist  Overnight and Same Day Visitors By Nationality during Jan.-Dec.  2008-2009*</t>
  </si>
  <si>
    <t>جدول 2.2 عدد سياح المبيت وزوار اليوم الواحد حسب الجنسية خلال شهر كانون ثاني  -  كانون اول 2008-2009*</t>
  </si>
  <si>
    <t xml:space="preserve">Relative Change          نسبة التغيير 08 -09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</si>
</sst>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  <numFmt numFmtId="174" formatCode="#,##0.0"/>
    <numFmt numFmtId="175" formatCode="[$-409]h:mm:ss\ AM/PM"/>
    <numFmt numFmtId="176" formatCode="[$-409]dddd\,\ mmmm\ dd\,\ yyyy"/>
  </numFmts>
  <fonts count="54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3" fontId="4" fillId="34" borderId="11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right"/>
    </xf>
    <xf numFmtId="3" fontId="4" fillId="34" borderId="15" xfId="0" applyNumberFormat="1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3" fontId="3" fillId="34" borderId="11" xfId="0" applyNumberFormat="1" applyFont="1" applyFill="1" applyBorder="1" applyAlignment="1" applyProtection="1">
      <alignment horizontal="center"/>
      <protection locked="0"/>
    </xf>
    <xf numFmtId="3" fontId="5" fillId="33" borderId="17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6" fillId="34" borderId="16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Alignment="1">
      <alignment/>
    </xf>
    <xf numFmtId="3" fontId="4" fillId="34" borderId="18" xfId="0" applyNumberFormat="1" applyFont="1" applyFill="1" applyBorder="1" applyAlignment="1" applyProtection="1">
      <alignment horizontal="center"/>
      <protection locked="0"/>
    </xf>
    <xf numFmtId="3" fontId="4" fillId="34" borderId="17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left"/>
    </xf>
    <xf numFmtId="3" fontId="4" fillId="34" borderId="13" xfId="0" applyNumberFormat="1" applyFont="1" applyFill="1" applyBorder="1" applyAlignment="1" applyProtection="1">
      <alignment horizontal="center"/>
      <protection locked="0"/>
    </xf>
    <xf numFmtId="3" fontId="4" fillId="34" borderId="20" xfId="0" applyNumberFormat="1" applyFont="1" applyFill="1" applyBorder="1" applyAlignment="1" applyProtection="1">
      <alignment horizontal="center"/>
      <protection locked="0"/>
    </xf>
    <xf numFmtId="3" fontId="4" fillId="34" borderId="1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3" fontId="3" fillId="34" borderId="0" xfId="0" applyNumberFormat="1" applyFont="1" applyFill="1" applyBorder="1" applyAlignment="1" applyProtection="1">
      <alignment horizontal="center"/>
      <protection locked="0"/>
    </xf>
    <xf numFmtId="3" fontId="4" fillId="34" borderId="21" xfId="0" applyNumberFormat="1" applyFont="1" applyFill="1" applyBorder="1" applyAlignment="1" applyProtection="1">
      <alignment horizontal="center"/>
      <protection locked="0"/>
    </xf>
    <xf numFmtId="3" fontId="4" fillId="34" borderId="22" xfId="0" applyNumberFormat="1" applyFont="1" applyFill="1" applyBorder="1" applyAlignment="1" applyProtection="1">
      <alignment horizontal="center"/>
      <protection locked="0"/>
    </xf>
    <xf numFmtId="3" fontId="6" fillId="33" borderId="17" xfId="0" applyNumberFormat="1" applyFont="1" applyFill="1" applyBorder="1" applyAlignment="1" applyProtection="1">
      <alignment horizontal="center"/>
      <protection locked="0"/>
    </xf>
    <xf numFmtId="3" fontId="6" fillId="33" borderId="18" xfId="0" applyNumberFormat="1" applyFont="1" applyFill="1" applyBorder="1" applyAlignment="1" applyProtection="1">
      <alignment horizontal="center"/>
      <protection locked="0"/>
    </xf>
    <xf numFmtId="3" fontId="8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23" xfId="0" applyFont="1" applyFill="1" applyBorder="1" applyAlignment="1">
      <alignment horizontal="right" readingOrder="2"/>
    </xf>
    <xf numFmtId="0" fontId="10" fillId="33" borderId="23" xfId="0" applyFont="1" applyFill="1" applyBorder="1" applyAlignment="1">
      <alignment/>
    </xf>
    <xf numFmtId="3" fontId="10" fillId="33" borderId="23" xfId="0" applyNumberFormat="1" applyFont="1" applyFill="1" applyBorder="1" applyAlignment="1">
      <alignment horizontal="center" vertical="center"/>
    </xf>
    <xf numFmtId="173" fontId="10" fillId="33" borderId="23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 applyProtection="1">
      <alignment horizontal="center"/>
      <protection locked="0"/>
    </xf>
    <xf numFmtId="3" fontId="3" fillId="33" borderId="25" xfId="0" applyNumberFormat="1" applyFont="1" applyFill="1" applyBorder="1" applyAlignment="1" applyProtection="1">
      <alignment horizontal="center"/>
      <protection locked="0"/>
    </xf>
    <xf numFmtId="3" fontId="3" fillId="34" borderId="17" xfId="0" applyNumberFormat="1" applyFont="1" applyFill="1" applyBorder="1" applyAlignment="1" applyProtection="1">
      <alignment horizontal="center"/>
      <protection locked="0"/>
    </xf>
    <xf numFmtId="3" fontId="3" fillId="33" borderId="18" xfId="0" applyNumberFormat="1" applyFont="1" applyFill="1" applyBorder="1" applyAlignment="1" applyProtection="1">
      <alignment horizontal="center"/>
      <protection locked="0"/>
    </xf>
    <xf numFmtId="3" fontId="9" fillId="33" borderId="17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0" xfId="0" applyFont="1" applyFill="1" applyAlignment="1">
      <alignment/>
    </xf>
    <xf numFmtId="3" fontId="12" fillId="33" borderId="26" xfId="0" applyNumberFormat="1" applyFont="1" applyFill="1" applyBorder="1" applyAlignment="1">
      <alignment horizontal="center" vertical="top" wrapText="1"/>
    </xf>
    <xf numFmtId="3" fontId="12" fillId="33" borderId="27" xfId="0" applyNumberFormat="1" applyFont="1" applyFill="1" applyBorder="1" applyAlignment="1">
      <alignment horizontal="center" vertical="top" wrapText="1"/>
    </xf>
    <xf numFmtId="3" fontId="12" fillId="33" borderId="28" xfId="0" applyNumberFormat="1" applyFont="1" applyFill="1" applyBorder="1" applyAlignment="1">
      <alignment horizontal="center" vertical="top" wrapText="1"/>
    </xf>
    <xf numFmtId="3" fontId="12" fillId="33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3" fontId="3" fillId="34" borderId="26" xfId="0" applyNumberFormat="1" applyFont="1" applyFill="1" applyBorder="1" applyAlignment="1" applyProtection="1">
      <alignment horizontal="center"/>
      <protection locked="0"/>
    </xf>
    <xf numFmtId="3" fontId="3" fillId="34" borderId="27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6" fillId="33" borderId="21" xfId="0" applyNumberFormat="1" applyFont="1" applyFill="1" applyBorder="1" applyAlignment="1" applyProtection="1">
      <alignment horizontal="center"/>
      <protection locked="0"/>
    </xf>
    <xf numFmtId="3" fontId="6" fillId="33" borderId="2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center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20" xfId="0" applyNumberFormat="1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>
      <alignment horizontal="right"/>
    </xf>
    <xf numFmtId="3" fontId="15" fillId="34" borderId="17" xfId="0" applyNumberFormat="1" applyFont="1" applyFill="1" applyBorder="1" applyAlignment="1" applyProtection="1">
      <alignment horizontal="center"/>
      <protection locked="0"/>
    </xf>
    <xf numFmtId="3" fontId="15" fillId="34" borderId="11" xfId="0" applyNumberFormat="1" applyFont="1" applyFill="1" applyBorder="1" applyAlignment="1" applyProtection="1">
      <alignment horizontal="center"/>
      <protection locked="0"/>
    </xf>
    <xf numFmtId="3" fontId="15" fillId="33" borderId="18" xfId="0" applyNumberFormat="1" applyFont="1" applyFill="1" applyBorder="1" applyAlignment="1" applyProtection="1">
      <alignment horizontal="center"/>
      <protection locked="0"/>
    </xf>
    <xf numFmtId="0" fontId="14" fillId="33" borderId="16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5" fillId="33" borderId="0" xfId="0" applyFont="1" applyFill="1" applyAlignment="1">
      <alignment/>
    </xf>
    <xf numFmtId="0" fontId="14" fillId="33" borderId="29" xfId="0" applyFont="1" applyFill="1" applyBorder="1" applyAlignment="1">
      <alignment horizontal="right"/>
    </xf>
    <xf numFmtId="3" fontId="15" fillId="34" borderId="30" xfId="0" applyNumberFormat="1" applyFont="1" applyFill="1" applyBorder="1" applyAlignment="1" applyProtection="1">
      <alignment horizontal="center"/>
      <protection locked="0"/>
    </xf>
    <xf numFmtId="3" fontId="15" fillId="33" borderId="31" xfId="0" applyNumberFormat="1" applyFont="1" applyFill="1" applyBorder="1" applyAlignment="1" applyProtection="1">
      <alignment horizontal="center"/>
      <protection locked="0"/>
    </xf>
    <xf numFmtId="0" fontId="14" fillId="33" borderId="32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right"/>
    </xf>
    <xf numFmtId="3" fontId="17" fillId="34" borderId="17" xfId="0" applyNumberFormat="1" applyFont="1" applyFill="1" applyBorder="1" applyAlignment="1" applyProtection="1">
      <alignment horizontal="center"/>
      <protection locked="0"/>
    </xf>
    <xf numFmtId="0" fontId="16" fillId="33" borderId="16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0" xfId="0" applyFont="1" applyFill="1" applyAlignment="1">
      <alignment/>
    </xf>
    <xf numFmtId="3" fontId="6" fillId="33" borderId="17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>
      <alignment/>
    </xf>
    <xf numFmtId="3" fontId="6" fillId="33" borderId="18" xfId="0" applyNumberFormat="1" applyFont="1" applyFill="1" applyBorder="1" applyAlignment="1">
      <alignment horizontal="center"/>
    </xf>
    <xf numFmtId="3" fontId="17" fillId="34" borderId="18" xfId="0" applyNumberFormat="1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>
      <alignment/>
    </xf>
    <xf numFmtId="3" fontId="3" fillId="34" borderId="33" xfId="0" applyNumberFormat="1" applyFont="1" applyFill="1" applyBorder="1" applyAlignment="1" applyProtection="1">
      <alignment horizontal="center"/>
      <protection locked="0"/>
    </xf>
    <xf numFmtId="3" fontId="15" fillId="34" borderId="34" xfId="0" applyNumberFormat="1" applyFont="1" applyFill="1" applyBorder="1" applyAlignment="1" applyProtection="1">
      <alignment horizontal="center"/>
      <protection locked="0"/>
    </xf>
    <xf numFmtId="173" fontId="3" fillId="34" borderId="24" xfId="0" applyNumberFormat="1" applyFont="1" applyFill="1" applyBorder="1" applyAlignment="1" applyProtection="1">
      <alignment horizontal="center"/>
      <protection locked="0"/>
    </xf>
    <xf numFmtId="173" fontId="3" fillId="34" borderId="17" xfId="0" applyNumberFormat="1" applyFont="1" applyFill="1" applyBorder="1" applyAlignment="1" applyProtection="1">
      <alignment horizontal="center"/>
      <protection locked="0"/>
    </xf>
    <xf numFmtId="173" fontId="4" fillId="34" borderId="17" xfId="0" applyNumberFormat="1" applyFont="1" applyFill="1" applyBorder="1" applyAlignment="1" applyProtection="1">
      <alignment horizontal="center"/>
      <protection locked="0"/>
    </xf>
    <xf numFmtId="173" fontId="3" fillId="34" borderId="0" xfId="0" applyNumberFormat="1" applyFont="1" applyFill="1" applyBorder="1" applyAlignment="1" applyProtection="1">
      <alignment horizontal="center"/>
      <protection locked="0"/>
    </xf>
    <xf numFmtId="3" fontId="6" fillId="33" borderId="11" xfId="0" applyNumberFormat="1" applyFont="1" applyFill="1" applyBorder="1" applyAlignment="1">
      <alignment horizontal="center"/>
    </xf>
    <xf numFmtId="173" fontId="3" fillId="34" borderId="33" xfId="0" applyNumberFormat="1" applyFont="1" applyFill="1" applyBorder="1" applyAlignment="1" applyProtection="1">
      <alignment horizontal="center"/>
      <protection locked="0"/>
    </xf>
    <xf numFmtId="173" fontId="3" fillId="34" borderId="25" xfId="0" applyNumberFormat="1" applyFont="1" applyFill="1" applyBorder="1" applyAlignment="1" applyProtection="1">
      <alignment horizontal="center"/>
      <protection locked="0"/>
    </xf>
    <xf numFmtId="173" fontId="3" fillId="34" borderId="11" xfId="0" applyNumberFormat="1" applyFont="1" applyFill="1" applyBorder="1" applyAlignment="1" applyProtection="1">
      <alignment horizontal="center"/>
      <protection locked="0"/>
    </xf>
    <xf numFmtId="173" fontId="3" fillId="34" borderId="18" xfId="0" applyNumberFormat="1" applyFont="1" applyFill="1" applyBorder="1" applyAlignment="1" applyProtection="1">
      <alignment horizontal="center"/>
      <protection locked="0"/>
    </xf>
    <xf numFmtId="173" fontId="4" fillId="34" borderId="11" xfId="0" applyNumberFormat="1" applyFont="1" applyFill="1" applyBorder="1" applyAlignment="1" applyProtection="1">
      <alignment horizontal="center"/>
      <protection locked="0"/>
    </xf>
    <xf numFmtId="173" fontId="4" fillId="34" borderId="18" xfId="0" applyNumberFormat="1" applyFont="1" applyFill="1" applyBorder="1" applyAlignment="1" applyProtection="1">
      <alignment horizontal="center"/>
      <protection locked="0"/>
    </xf>
    <xf numFmtId="173" fontId="3" fillId="34" borderId="30" xfId="0" applyNumberFormat="1" applyFont="1" applyFill="1" applyBorder="1" applyAlignment="1" applyProtection="1">
      <alignment horizontal="center"/>
      <protection locked="0"/>
    </xf>
    <xf numFmtId="173" fontId="3" fillId="34" borderId="34" xfId="0" applyNumberFormat="1" applyFont="1" applyFill="1" applyBorder="1" applyAlignment="1" applyProtection="1">
      <alignment horizontal="center"/>
      <protection locked="0"/>
    </xf>
    <xf numFmtId="173" fontId="3" fillId="34" borderId="31" xfId="0" applyNumberFormat="1" applyFont="1" applyFill="1" applyBorder="1" applyAlignment="1" applyProtection="1">
      <alignment horizontal="center"/>
      <protection locked="0"/>
    </xf>
    <xf numFmtId="3" fontId="17" fillId="34" borderId="11" xfId="0" applyNumberFormat="1" applyFont="1" applyFill="1" applyBorder="1" applyAlignment="1" applyProtection="1">
      <alignment horizontal="center"/>
      <protection locked="0"/>
    </xf>
    <xf numFmtId="3" fontId="3" fillId="33" borderId="20" xfId="0" applyNumberFormat="1" applyFont="1" applyFill="1" applyBorder="1" applyAlignment="1" applyProtection="1">
      <alignment horizontal="center"/>
      <protection locked="0"/>
    </xf>
    <xf numFmtId="0" fontId="5" fillId="33" borderId="35" xfId="0" applyFont="1" applyFill="1" applyBorder="1" applyAlignment="1">
      <alignment horizontal="left"/>
    </xf>
    <xf numFmtId="173" fontId="4" fillId="34" borderId="21" xfId="0" applyNumberFormat="1" applyFont="1" applyFill="1" applyBorder="1" applyAlignment="1" applyProtection="1">
      <alignment horizontal="center"/>
      <protection locked="0"/>
    </xf>
    <xf numFmtId="173" fontId="4" fillId="34" borderId="15" xfId="0" applyNumberFormat="1" applyFont="1" applyFill="1" applyBorder="1" applyAlignment="1" applyProtection="1">
      <alignment horizontal="center"/>
      <protection locked="0"/>
    </xf>
    <xf numFmtId="173" fontId="4" fillId="34" borderId="22" xfId="0" applyNumberFormat="1" applyFont="1" applyFill="1" applyBorder="1" applyAlignment="1" applyProtection="1">
      <alignment horizontal="center"/>
      <protection locked="0"/>
    </xf>
    <xf numFmtId="173" fontId="4" fillId="34" borderId="12" xfId="0" applyNumberFormat="1" applyFont="1" applyFill="1" applyBorder="1" applyAlignment="1" applyProtection="1">
      <alignment horizontal="center"/>
      <protection locked="0"/>
    </xf>
    <xf numFmtId="173" fontId="4" fillId="34" borderId="13" xfId="0" applyNumberFormat="1" applyFont="1" applyFill="1" applyBorder="1" applyAlignment="1" applyProtection="1">
      <alignment horizontal="center"/>
      <protection locked="0"/>
    </xf>
    <xf numFmtId="173" fontId="4" fillId="34" borderId="20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 applyProtection="1">
      <alignment horizontal="center"/>
      <protection locked="0"/>
    </xf>
    <xf numFmtId="10" fontId="5" fillId="33" borderId="0" xfId="0" applyNumberFormat="1" applyFont="1" applyFill="1" applyBorder="1" applyAlignment="1">
      <alignment horizontal="center"/>
    </xf>
    <xf numFmtId="173" fontId="4" fillId="33" borderId="0" xfId="0" applyNumberFormat="1" applyFont="1" applyFill="1" applyBorder="1" applyAlignment="1" applyProtection="1">
      <alignment horizontal="center"/>
      <protection locked="0"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left" vertical="center" textRotation="90"/>
    </xf>
    <xf numFmtId="0" fontId="12" fillId="33" borderId="10" xfId="0" applyFont="1" applyFill="1" applyBorder="1" applyAlignment="1">
      <alignment horizontal="left" vertical="center" textRotation="90"/>
    </xf>
    <xf numFmtId="0" fontId="12" fillId="33" borderId="38" xfId="0" applyFont="1" applyFill="1" applyBorder="1" applyAlignment="1">
      <alignment horizontal="left" vertical="center" textRotation="90"/>
    </xf>
    <xf numFmtId="0" fontId="12" fillId="33" borderId="37" xfId="0" applyFont="1" applyFill="1" applyBorder="1" applyAlignment="1">
      <alignment horizontal="right" vertical="center" textRotation="90"/>
    </xf>
    <xf numFmtId="0" fontId="12" fillId="33" borderId="10" xfId="0" applyFont="1" applyFill="1" applyBorder="1" applyAlignment="1">
      <alignment horizontal="right" vertical="center" textRotation="90"/>
    </xf>
    <xf numFmtId="0" fontId="12" fillId="33" borderId="38" xfId="0" applyFont="1" applyFill="1" applyBorder="1" applyAlignment="1">
      <alignment horizontal="right" vertical="center" textRotation="90"/>
    </xf>
    <xf numFmtId="1" fontId="7" fillId="33" borderId="39" xfId="0" applyNumberFormat="1" applyFont="1" applyFill="1" applyBorder="1" applyAlignment="1">
      <alignment horizontal="center"/>
    </xf>
    <xf numFmtId="1" fontId="7" fillId="33" borderId="40" xfId="0" applyNumberFormat="1" applyFont="1" applyFill="1" applyBorder="1" applyAlignment="1">
      <alignment horizontal="center"/>
    </xf>
    <xf numFmtId="1" fontId="7" fillId="33" borderId="41" xfId="0" applyNumberFormat="1" applyFont="1" applyFill="1" applyBorder="1" applyAlignment="1">
      <alignment horizontal="center"/>
    </xf>
    <xf numFmtId="1" fontId="7" fillId="33" borderId="39" xfId="0" applyNumberFormat="1" applyFont="1" applyFill="1" applyBorder="1" applyAlignment="1">
      <alignment horizontal="center" readingOrder="2"/>
    </xf>
    <xf numFmtId="1" fontId="7" fillId="33" borderId="40" xfId="0" applyNumberFormat="1" applyFont="1" applyFill="1" applyBorder="1" applyAlignment="1">
      <alignment horizontal="center" readingOrder="2"/>
    </xf>
    <xf numFmtId="1" fontId="7" fillId="33" borderId="41" xfId="0" applyNumberFormat="1" applyFont="1" applyFill="1" applyBorder="1" applyAlignment="1">
      <alignment horizontal="center" readingOrder="2"/>
    </xf>
    <xf numFmtId="3" fontId="9" fillId="33" borderId="42" xfId="0" applyNumberFormat="1" applyFont="1" applyFill="1" applyBorder="1" applyAlignment="1">
      <alignment horizontal="center" vertical="center" wrapText="1"/>
    </xf>
    <xf numFmtId="3" fontId="9" fillId="33" borderId="43" xfId="0" applyNumberFormat="1" applyFont="1" applyFill="1" applyBorder="1" applyAlignment="1">
      <alignment horizontal="center" vertical="center" wrapText="1"/>
    </xf>
    <xf numFmtId="3" fontId="9" fillId="33" borderId="4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2"/>
  <sheetViews>
    <sheetView rightToLeft="1" tabSelected="1" zoomScalePageLayoutView="0" workbookViewId="0" topLeftCell="A1">
      <pane xSplit="1440" ySplit="3195" topLeftCell="A115" activePane="topRight" state="split"/>
      <selection pane="topLeft" activeCell="A1" sqref="A1"/>
      <selection pane="topRight" activeCell="G4" sqref="G4"/>
      <selection pane="bottomLeft" activeCell="A102" sqref="A102"/>
      <selection pane="bottomRight" activeCell="E126" sqref="E126"/>
    </sheetView>
  </sheetViews>
  <sheetFormatPr defaultColWidth="9.140625" defaultRowHeight="12.75"/>
  <cols>
    <col min="1" max="1" width="10.00390625" style="14" customWidth="1"/>
    <col min="2" max="2" width="8.57421875" style="15" customWidth="1"/>
    <col min="3" max="3" width="9.140625" style="15" customWidth="1"/>
    <col min="4" max="4" width="9.28125" style="15" customWidth="1"/>
    <col min="5" max="5" width="8.57421875" style="15" customWidth="1"/>
    <col min="6" max="6" width="10.140625" style="15" customWidth="1"/>
    <col min="7" max="7" width="9.00390625" style="15" customWidth="1"/>
    <col min="8" max="8" width="8.28125" style="15" customWidth="1"/>
    <col min="9" max="9" width="8.7109375" style="15" customWidth="1"/>
    <col min="10" max="10" width="7.7109375" style="15" customWidth="1"/>
    <col min="11" max="11" width="16.57421875" style="16" customWidth="1"/>
    <col min="12" max="47" width="9.140625" style="21" customWidth="1"/>
    <col min="48" max="48" width="9.140625" style="22" customWidth="1"/>
    <col min="49" max="16384" width="9.140625" style="1" customWidth="1"/>
  </cols>
  <sheetData>
    <row r="1" spans="1:48" s="37" customFormat="1" ht="20.25" customHeight="1">
      <c r="A1" s="147" t="s">
        <v>245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6"/>
    </row>
    <row r="2" spans="1:48" s="37" customFormat="1" ht="16.5" thickBot="1">
      <c r="A2" s="148" t="s">
        <v>244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6"/>
    </row>
    <row r="3" spans="1:48" s="73" customFormat="1" ht="36.75" customHeight="1">
      <c r="A3" s="149" t="s">
        <v>115</v>
      </c>
      <c r="B3" s="155">
        <v>2008</v>
      </c>
      <c r="C3" s="156"/>
      <c r="D3" s="157"/>
      <c r="E3" s="158">
        <v>2009</v>
      </c>
      <c r="F3" s="159"/>
      <c r="G3" s="160"/>
      <c r="H3" s="161" t="s">
        <v>246</v>
      </c>
      <c r="I3" s="162"/>
      <c r="J3" s="163"/>
      <c r="K3" s="152" t="s">
        <v>7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70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2"/>
    </row>
    <row r="4" spans="1:48" s="80" customFormat="1" ht="45" customHeight="1">
      <c r="A4" s="150"/>
      <c r="B4" s="74" t="s">
        <v>117</v>
      </c>
      <c r="C4" s="75" t="s">
        <v>118</v>
      </c>
      <c r="D4" s="76" t="s">
        <v>116</v>
      </c>
      <c r="E4" s="74" t="s">
        <v>120</v>
      </c>
      <c r="F4" s="75" t="s">
        <v>118</v>
      </c>
      <c r="G4" s="76" t="s">
        <v>119</v>
      </c>
      <c r="H4" s="74" t="s">
        <v>120</v>
      </c>
      <c r="I4" s="75" t="s">
        <v>118</v>
      </c>
      <c r="J4" s="76" t="s">
        <v>119</v>
      </c>
      <c r="K4" s="153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0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9"/>
    </row>
    <row r="5" spans="1:48" s="80" customFormat="1" ht="37.5" customHeight="1" thickBot="1">
      <c r="A5" s="151"/>
      <c r="B5" s="66" t="s">
        <v>236</v>
      </c>
      <c r="C5" s="54" t="s">
        <v>123</v>
      </c>
      <c r="D5" s="67" t="s">
        <v>124</v>
      </c>
      <c r="E5" s="66" t="s">
        <v>236</v>
      </c>
      <c r="F5" s="54" t="s">
        <v>121</v>
      </c>
      <c r="G5" s="67" t="s">
        <v>122</v>
      </c>
      <c r="H5" s="66" t="s">
        <v>236</v>
      </c>
      <c r="I5" s="54" t="s">
        <v>121</v>
      </c>
      <c r="J5" s="67" t="s">
        <v>122</v>
      </c>
      <c r="K5" s="154"/>
      <c r="L5" s="26"/>
      <c r="M5" s="26"/>
      <c r="N5" s="23"/>
      <c r="O5" s="24"/>
      <c r="P5" s="24"/>
      <c r="Q5" s="25"/>
      <c r="R5" s="24"/>
      <c r="S5" s="24"/>
      <c r="T5" s="25"/>
      <c r="U5" s="24"/>
      <c r="V5" s="24"/>
      <c r="W5" s="25"/>
      <c r="X5" s="24"/>
      <c r="Y5" s="70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9"/>
    </row>
    <row r="6" spans="1:14" ht="13.5" customHeight="1">
      <c r="A6" s="2" t="s">
        <v>8</v>
      </c>
      <c r="B6" s="62">
        <v>1454.3899999999999</v>
      </c>
      <c r="C6" s="116">
        <v>386.60999999999996</v>
      </c>
      <c r="D6" s="63">
        <f>SUM(B6:C6)</f>
        <v>1840.9999999999998</v>
      </c>
      <c r="E6" s="62">
        <v>2113.25</v>
      </c>
      <c r="F6" s="116">
        <v>561.7499999999999</v>
      </c>
      <c r="G6" s="63">
        <f>SUM(E6:F6)</f>
        <v>2675</v>
      </c>
      <c r="H6" s="118">
        <f>(E6-B6)/B6</f>
        <v>0.45301466594242273</v>
      </c>
      <c r="I6" s="123">
        <f>(F6-C6)/C6</f>
        <v>0.45301466594242246</v>
      </c>
      <c r="J6" s="124">
        <f>(G6-D6)/D6</f>
        <v>0.4530146659424228</v>
      </c>
      <c r="K6" s="31" t="s">
        <v>125</v>
      </c>
      <c r="L6" s="87"/>
      <c r="M6" s="115"/>
      <c r="N6" s="87"/>
    </row>
    <row r="7" spans="1:11" ht="12.75">
      <c r="A7" s="2" t="s">
        <v>9</v>
      </c>
      <c r="B7" s="64">
        <v>148.52</v>
      </c>
      <c r="C7" s="28">
        <v>39.48</v>
      </c>
      <c r="D7" s="65">
        <f>SUM(B7:C7)</f>
        <v>188</v>
      </c>
      <c r="E7" s="64">
        <v>97.17</v>
      </c>
      <c r="F7" s="28">
        <v>25.83</v>
      </c>
      <c r="G7" s="65">
        <f>SUM(E7:F7)</f>
        <v>123</v>
      </c>
      <c r="H7" s="119">
        <f aca="true" t="shared" si="0" ref="H7:H70">(E7-B7)/B7</f>
        <v>-0.34574468085106386</v>
      </c>
      <c r="I7" s="125">
        <f aca="true" t="shared" si="1" ref="I7:I70">(F7-C7)/C7</f>
        <v>-0.3457446808510638</v>
      </c>
      <c r="J7" s="126">
        <f aca="true" t="shared" si="2" ref="J7:J70">(G7-D7)/D7</f>
        <v>-0.34574468085106386</v>
      </c>
      <c r="K7" s="31" t="s">
        <v>126</v>
      </c>
    </row>
    <row r="8" spans="1:11" ht="12.75">
      <c r="A8" s="2" t="s">
        <v>10</v>
      </c>
      <c r="B8" s="64">
        <v>121.65999999999998</v>
      </c>
      <c r="C8" s="28">
        <v>32.339999999999996</v>
      </c>
      <c r="D8" s="65">
        <f aca="true" t="shared" si="3" ref="D8:D17">SUM(B8:C8)</f>
        <v>153.99999999999997</v>
      </c>
      <c r="E8" s="64">
        <v>91.63999999999999</v>
      </c>
      <c r="F8" s="28">
        <v>24.36</v>
      </c>
      <c r="G8" s="65">
        <f aca="true" t="shared" si="4" ref="G8:G52">SUM(E8:F8)</f>
        <v>115.99999999999999</v>
      </c>
      <c r="H8" s="119">
        <f t="shared" si="0"/>
        <v>-0.24675324675324675</v>
      </c>
      <c r="I8" s="125">
        <f t="shared" si="1"/>
        <v>-0.2467532467532467</v>
      </c>
      <c r="J8" s="126">
        <f t="shared" si="2"/>
        <v>-0.2467532467532467</v>
      </c>
      <c r="K8" s="31" t="s">
        <v>127</v>
      </c>
    </row>
    <row r="9" spans="1:11" ht="12.75">
      <c r="A9" s="2" t="s">
        <v>11</v>
      </c>
      <c r="B9" s="64">
        <v>9434.77353375065</v>
      </c>
      <c r="C9" s="28">
        <v>495.507</v>
      </c>
      <c r="D9" s="65">
        <f t="shared" si="3"/>
        <v>9930.280533750649</v>
      </c>
      <c r="E9" s="64">
        <v>8072.289621625933</v>
      </c>
      <c r="F9" s="28">
        <v>423.9504</v>
      </c>
      <c r="G9" s="65">
        <f t="shared" si="4"/>
        <v>8496.240021625934</v>
      </c>
      <c r="H9" s="119">
        <f t="shared" si="0"/>
        <v>-0.1444108761329305</v>
      </c>
      <c r="I9" s="125">
        <f t="shared" si="1"/>
        <v>-0.14441087613293052</v>
      </c>
      <c r="J9" s="126">
        <f t="shared" si="2"/>
        <v>-0.1444108761329304</v>
      </c>
      <c r="K9" s="31" t="s">
        <v>128</v>
      </c>
    </row>
    <row r="10" spans="1:11" ht="12.75">
      <c r="A10" s="2" t="s">
        <v>12</v>
      </c>
      <c r="B10" s="64">
        <v>242.52999999999997</v>
      </c>
      <c r="C10" s="28">
        <v>64.47</v>
      </c>
      <c r="D10" s="65">
        <f t="shared" si="3"/>
        <v>307</v>
      </c>
      <c r="E10" s="64">
        <v>62.410000000000004</v>
      </c>
      <c r="F10" s="28">
        <v>16.59</v>
      </c>
      <c r="G10" s="65">
        <f t="shared" si="4"/>
        <v>79</v>
      </c>
      <c r="H10" s="119">
        <f t="shared" si="0"/>
        <v>-0.742671009771987</v>
      </c>
      <c r="I10" s="125">
        <f t="shared" si="1"/>
        <v>-0.742671009771987</v>
      </c>
      <c r="J10" s="126">
        <f t="shared" si="2"/>
        <v>-0.742671009771987</v>
      </c>
      <c r="K10" s="31" t="s">
        <v>129</v>
      </c>
    </row>
    <row r="11" spans="1:11" ht="12.75">
      <c r="A11" s="2" t="s">
        <v>13</v>
      </c>
      <c r="B11" s="64">
        <v>191.97</v>
      </c>
      <c r="C11" s="28">
        <v>51.03</v>
      </c>
      <c r="D11" s="65">
        <f t="shared" si="3"/>
        <v>243</v>
      </c>
      <c r="E11" s="64">
        <v>192.76000000000002</v>
      </c>
      <c r="F11" s="28">
        <v>51.239999999999995</v>
      </c>
      <c r="G11" s="65">
        <f t="shared" si="4"/>
        <v>244</v>
      </c>
      <c r="H11" s="119">
        <f t="shared" si="0"/>
        <v>0.004115226337448667</v>
      </c>
      <c r="I11" s="125">
        <f t="shared" si="1"/>
        <v>0.004115226337448437</v>
      </c>
      <c r="J11" s="126">
        <f t="shared" si="2"/>
        <v>0.00411522633744856</v>
      </c>
      <c r="K11" s="31" t="s">
        <v>0</v>
      </c>
    </row>
    <row r="12" spans="1:11" ht="12.75">
      <c r="A12" s="2" t="s">
        <v>14</v>
      </c>
      <c r="B12" s="64">
        <v>465.29894</v>
      </c>
      <c r="C12" s="28">
        <v>123.68706</v>
      </c>
      <c r="D12" s="65">
        <f t="shared" si="3"/>
        <v>588.986</v>
      </c>
      <c r="E12" s="64">
        <v>485.84842000000003</v>
      </c>
      <c r="F12" s="28">
        <v>129.14958000000001</v>
      </c>
      <c r="G12" s="65">
        <f t="shared" si="4"/>
        <v>614.998</v>
      </c>
      <c r="H12" s="119">
        <f t="shared" si="0"/>
        <v>0.04416403785488963</v>
      </c>
      <c r="I12" s="125">
        <f t="shared" si="1"/>
        <v>0.04416403785488968</v>
      </c>
      <c r="J12" s="126">
        <f t="shared" si="2"/>
        <v>0.04416403785488969</v>
      </c>
      <c r="K12" s="31" t="s">
        <v>130</v>
      </c>
    </row>
    <row r="13" spans="1:11" ht="12.75">
      <c r="A13" s="2" t="s">
        <v>15</v>
      </c>
      <c r="B13" s="64">
        <v>30.810000000000006</v>
      </c>
      <c r="C13" s="28">
        <v>8.19</v>
      </c>
      <c r="D13" s="65">
        <f t="shared" si="3"/>
        <v>39.00000000000001</v>
      </c>
      <c r="E13" s="64">
        <v>27.65</v>
      </c>
      <c r="F13" s="28">
        <v>7.35</v>
      </c>
      <c r="G13" s="65">
        <f t="shared" si="4"/>
        <v>35</v>
      </c>
      <c r="H13" s="119">
        <f t="shared" si="0"/>
        <v>-0.10256410256410278</v>
      </c>
      <c r="I13" s="125">
        <f t="shared" si="1"/>
        <v>-0.10256410256410255</v>
      </c>
      <c r="J13" s="126">
        <f t="shared" si="2"/>
        <v>-0.10256410256410273</v>
      </c>
      <c r="K13" s="31" t="s">
        <v>1</v>
      </c>
    </row>
    <row r="14" spans="1:11" ht="18" customHeight="1">
      <c r="A14" s="2" t="s">
        <v>16</v>
      </c>
      <c r="B14" s="64">
        <v>159.58000000000004</v>
      </c>
      <c r="C14" s="28">
        <v>42.42</v>
      </c>
      <c r="D14" s="65">
        <f t="shared" si="3"/>
        <v>202.00000000000006</v>
      </c>
      <c r="E14" s="64">
        <v>233.83999999999997</v>
      </c>
      <c r="F14" s="28">
        <v>62.16</v>
      </c>
      <c r="G14" s="65">
        <f t="shared" si="4"/>
        <v>296</v>
      </c>
      <c r="H14" s="119">
        <f t="shared" si="0"/>
        <v>0.4653465346534648</v>
      </c>
      <c r="I14" s="125">
        <f t="shared" si="1"/>
        <v>0.4653465346534652</v>
      </c>
      <c r="J14" s="126">
        <f t="shared" si="2"/>
        <v>0.4653465346534649</v>
      </c>
      <c r="K14" s="31" t="s">
        <v>131</v>
      </c>
    </row>
    <row r="15" spans="1:11" ht="12.75">
      <c r="A15" s="2" t="s">
        <v>17</v>
      </c>
      <c r="B15" s="64">
        <v>353.13000000000005</v>
      </c>
      <c r="C15" s="28">
        <v>93.87</v>
      </c>
      <c r="D15" s="65">
        <f t="shared" si="3"/>
        <v>447.00000000000006</v>
      </c>
      <c r="E15" s="64">
        <v>447.93</v>
      </c>
      <c r="F15" s="28">
        <v>119.07</v>
      </c>
      <c r="G15" s="65">
        <f t="shared" si="4"/>
        <v>567</v>
      </c>
      <c r="H15" s="119">
        <f t="shared" si="0"/>
        <v>0.268456375838926</v>
      </c>
      <c r="I15" s="125">
        <f t="shared" si="1"/>
        <v>0.26845637583892606</v>
      </c>
      <c r="J15" s="126">
        <f t="shared" si="2"/>
        <v>0.268456375838926</v>
      </c>
      <c r="K15" s="31" t="s">
        <v>132</v>
      </c>
    </row>
    <row r="16" spans="1:11" ht="12.75">
      <c r="A16" s="2" t="s">
        <v>18</v>
      </c>
      <c r="B16" s="64">
        <v>372.88000000000005</v>
      </c>
      <c r="C16" s="28">
        <v>99.12</v>
      </c>
      <c r="D16" s="65">
        <f t="shared" si="3"/>
        <v>472.00000000000006</v>
      </c>
      <c r="E16" s="64">
        <v>357.87</v>
      </c>
      <c r="F16" s="28">
        <v>95.13</v>
      </c>
      <c r="G16" s="65">
        <f t="shared" si="4"/>
        <v>453</v>
      </c>
      <c r="H16" s="119">
        <f t="shared" si="0"/>
        <v>-0.040254237288135715</v>
      </c>
      <c r="I16" s="125">
        <f t="shared" si="1"/>
        <v>-0.04025423728813568</v>
      </c>
      <c r="J16" s="126">
        <f t="shared" si="2"/>
        <v>-0.04025423728813571</v>
      </c>
      <c r="K16" s="31" t="s">
        <v>133</v>
      </c>
    </row>
    <row r="17" spans="1:11" ht="12.75">
      <c r="A17" s="2" t="s">
        <v>19</v>
      </c>
      <c r="B17" s="29">
        <v>821.2049999999999</v>
      </c>
      <c r="C17" s="30">
        <v>218.295</v>
      </c>
      <c r="D17" s="65">
        <f t="shared" si="3"/>
        <v>1039.5</v>
      </c>
      <c r="E17" s="29">
        <v>1089.4653</v>
      </c>
      <c r="F17" s="30">
        <v>289.6047</v>
      </c>
      <c r="G17" s="65">
        <f t="shared" si="4"/>
        <v>1379.0700000000002</v>
      </c>
      <c r="H17" s="119">
        <f t="shared" si="0"/>
        <v>0.3266666666666669</v>
      </c>
      <c r="I17" s="125">
        <f t="shared" si="1"/>
        <v>0.32666666666666666</v>
      </c>
      <c r="J17" s="126">
        <f t="shared" si="2"/>
        <v>0.3266666666666668</v>
      </c>
      <c r="K17" s="31" t="s">
        <v>134</v>
      </c>
    </row>
    <row r="18" spans="1:11" ht="12.75">
      <c r="A18" s="12" t="s">
        <v>20</v>
      </c>
      <c r="B18" s="52">
        <f>SUM(B6:B17)</f>
        <v>13796.747473750647</v>
      </c>
      <c r="C18" s="40">
        <f>SUM(C6:C17)</f>
        <v>1655.01906</v>
      </c>
      <c r="D18" s="53">
        <f>SUM(B18:C18)</f>
        <v>15451.766533750648</v>
      </c>
      <c r="E18" s="52">
        <f>SUM(E6:E17)</f>
        <v>13272.123341625935</v>
      </c>
      <c r="F18" s="40">
        <f>SUM(F6:F17)</f>
        <v>1806.1846799999998</v>
      </c>
      <c r="G18" s="53">
        <f>SUM(E18:F18)</f>
        <v>15078.308021625935</v>
      </c>
      <c r="H18" s="120">
        <f t="shared" si="0"/>
        <v>-0.038025203630265</v>
      </c>
      <c r="I18" s="127">
        <f t="shared" si="1"/>
        <v>0.09133769130127103</v>
      </c>
      <c r="J18" s="128">
        <f t="shared" si="2"/>
        <v>-0.024169308493561754</v>
      </c>
      <c r="K18" s="69" t="s">
        <v>135</v>
      </c>
    </row>
    <row r="19" spans="1:11" ht="12.75">
      <c r="A19" s="2" t="s">
        <v>21</v>
      </c>
      <c r="B19" s="64">
        <v>161877.91927819524</v>
      </c>
      <c r="C19" s="28">
        <v>14656.720721804712</v>
      </c>
      <c r="D19" s="65">
        <f>SUM(B19:C19)</f>
        <v>176534.63999999996</v>
      </c>
      <c r="E19" s="64">
        <v>155936.5129908456</v>
      </c>
      <c r="F19" s="28">
        <v>14118.775009154399</v>
      </c>
      <c r="G19" s="65">
        <f t="shared" si="4"/>
        <v>170055.288</v>
      </c>
      <c r="H19" s="119">
        <f t="shared" si="0"/>
        <v>-0.03670300627684152</v>
      </c>
      <c r="I19" s="125">
        <f t="shared" si="1"/>
        <v>-0.03670300627684162</v>
      </c>
      <c r="J19" s="126">
        <f t="shared" si="2"/>
        <v>-0.03670300627684151</v>
      </c>
      <c r="K19" s="31" t="s">
        <v>136</v>
      </c>
    </row>
    <row r="20" spans="1:11" ht="12.75">
      <c r="A20" s="2" t="s">
        <v>22</v>
      </c>
      <c r="B20" s="64">
        <v>19422.15121642578</v>
      </c>
      <c r="C20" s="28">
        <v>14768.044783574223</v>
      </c>
      <c r="D20" s="65">
        <f>SUM(B20:C20)</f>
        <v>34190.196</v>
      </c>
      <c r="E20" s="64">
        <v>18681.79316784589</v>
      </c>
      <c r="F20" s="28">
        <v>14205.09783215411</v>
      </c>
      <c r="G20" s="65">
        <f t="shared" si="4"/>
        <v>32886.891</v>
      </c>
      <c r="H20" s="119">
        <f t="shared" si="0"/>
        <v>-0.03811926085477853</v>
      </c>
      <c r="I20" s="125">
        <f t="shared" si="1"/>
        <v>-0.03811926085477829</v>
      </c>
      <c r="J20" s="126">
        <f t="shared" si="2"/>
        <v>-0.038119260854778375</v>
      </c>
      <c r="K20" s="31" t="s">
        <v>137</v>
      </c>
    </row>
    <row r="21" spans="1:11" ht="12.75">
      <c r="A21" s="2" t="s">
        <v>23</v>
      </c>
      <c r="B21" s="64">
        <v>4862.816989961776</v>
      </c>
      <c r="C21" s="28">
        <v>1708.183010038224</v>
      </c>
      <c r="D21" s="65">
        <f aca="true" t="shared" si="5" ref="D21:D27">SUM(B21:C21)</f>
        <v>6571</v>
      </c>
      <c r="E21" s="64">
        <v>2943.8876862072666</v>
      </c>
      <c r="F21" s="28">
        <v>1034.1123137927339</v>
      </c>
      <c r="G21" s="65">
        <f t="shared" si="4"/>
        <v>3978.0000000000005</v>
      </c>
      <c r="H21" s="119">
        <f t="shared" si="0"/>
        <v>-0.39461269213209543</v>
      </c>
      <c r="I21" s="125">
        <f t="shared" si="1"/>
        <v>-0.39461269213209565</v>
      </c>
      <c r="J21" s="126">
        <f t="shared" si="2"/>
        <v>-0.3946126921320955</v>
      </c>
      <c r="K21" s="31" t="s">
        <v>138</v>
      </c>
    </row>
    <row r="22" spans="1:11" ht="12.75">
      <c r="A22" s="2" t="s">
        <v>24</v>
      </c>
      <c r="B22" s="64">
        <v>4561.423245288164</v>
      </c>
      <c r="C22" s="28">
        <v>798.9067547118368</v>
      </c>
      <c r="D22" s="65">
        <f t="shared" si="5"/>
        <v>5360.330000000001</v>
      </c>
      <c r="E22" s="64">
        <v>4495.01777689922</v>
      </c>
      <c r="F22" s="28">
        <v>787.2762231007806</v>
      </c>
      <c r="G22" s="65">
        <f t="shared" si="4"/>
        <v>5282.294000000001</v>
      </c>
      <c r="H22" s="119">
        <f t="shared" si="0"/>
        <v>-0.014558058925476737</v>
      </c>
      <c r="I22" s="125">
        <f t="shared" si="1"/>
        <v>-0.014558058925476599</v>
      </c>
      <c r="J22" s="126">
        <f t="shared" si="2"/>
        <v>-0.014558058925476612</v>
      </c>
      <c r="K22" s="31" t="s">
        <v>139</v>
      </c>
    </row>
    <row r="23" spans="1:11" ht="12.75">
      <c r="A23" s="2" t="s">
        <v>25</v>
      </c>
      <c r="B23" s="64">
        <v>2564.691358024691</v>
      </c>
      <c r="C23" s="28">
        <v>1430.3086419753085</v>
      </c>
      <c r="D23" s="65">
        <f t="shared" si="5"/>
        <v>3994.9999999999995</v>
      </c>
      <c r="E23" s="64">
        <v>2111.456790123457</v>
      </c>
      <c r="F23" s="28">
        <v>1177.5432098765432</v>
      </c>
      <c r="G23" s="65">
        <f t="shared" si="4"/>
        <v>3289</v>
      </c>
      <c r="H23" s="119">
        <f t="shared" si="0"/>
        <v>-0.1767209011264079</v>
      </c>
      <c r="I23" s="125">
        <f t="shared" si="1"/>
        <v>-0.17672090112640798</v>
      </c>
      <c r="J23" s="126">
        <f t="shared" si="2"/>
        <v>-0.17672090112640793</v>
      </c>
      <c r="K23" s="31" t="s">
        <v>140</v>
      </c>
    </row>
    <row r="24" spans="1:11" ht="12.75">
      <c r="A24" s="2" t="s">
        <v>26</v>
      </c>
      <c r="B24" s="64">
        <v>104.96404109589041</v>
      </c>
      <c r="C24" s="28">
        <v>2084.28595890411</v>
      </c>
      <c r="D24" s="65">
        <f t="shared" si="5"/>
        <v>2189.2500000000005</v>
      </c>
      <c r="E24" s="64">
        <v>74.9676506849315</v>
      </c>
      <c r="F24" s="28">
        <v>1488.6433493150687</v>
      </c>
      <c r="G24" s="65">
        <f t="shared" si="4"/>
        <v>1563.611</v>
      </c>
      <c r="H24" s="119">
        <f t="shared" si="0"/>
        <v>-0.28577777777777785</v>
      </c>
      <c r="I24" s="125">
        <f t="shared" si="1"/>
        <v>-0.2857777777777778</v>
      </c>
      <c r="J24" s="126">
        <f t="shared" si="2"/>
        <v>-0.28577777777777785</v>
      </c>
      <c r="K24" s="31" t="s">
        <v>141</v>
      </c>
    </row>
    <row r="25" spans="1:11" ht="12.75">
      <c r="A25" s="2" t="s">
        <v>27</v>
      </c>
      <c r="B25" s="64">
        <v>1660.0910000000003</v>
      </c>
      <c r="C25" s="28">
        <v>0</v>
      </c>
      <c r="D25" s="65">
        <f t="shared" si="5"/>
        <v>1660.0910000000003</v>
      </c>
      <c r="E25" s="64">
        <v>1244.3580000000002</v>
      </c>
      <c r="F25" s="28">
        <v>0</v>
      </c>
      <c r="G25" s="65">
        <f t="shared" si="4"/>
        <v>1244.3580000000002</v>
      </c>
      <c r="H25" s="119">
        <f t="shared" si="0"/>
        <v>-0.25042783799201374</v>
      </c>
      <c r="I25" s="125" t="e">
        <f t="shared" si="1"/>
        <v>#DIV/0!</v>
      </c>
      <c r="J25" s="126">
        <f t="shared" si="2"/>
        <v>-0.25042783799201374</v>
      </c>
      <c r="K25" s="31" t="s">
        <v>142</v>
      </c>
    </row>
    <row r="26" spans="1:11" ht="12.75">
      <c r="A26" s="2" t="s">
        <v>28</v>
      </c>
      <c r="B26" s="64">
        <v>883.289018181818</v>
      </c>
      <c r="C26" s="28">
        <v>518.0829818181818</v>
      </c>
      <c r="D26" s="65">
        <f t="shared" si="5"/>
        <v>1401.3719999999998</v>
      </c>
      <c r="E26" s="64">
        <v>765.6353939393938</v>
      </c>
      <c r="F26" s="28">
        <v>449.074606060606</v>
      </c>
      <c r="G26" s="65">
        <f t="shared" si="4"/>
        <v>1214.7099999999998</v>
      </c>
      <c r="H26" s="119">
        <f t="shared" si="0"/>
        <v>-0.13319946452476578</v>
      </c>
      <c r="I26" s="125">
        <f t="shared" si="1"/>
        <v>-0.13319946452476578</v>
      </c>
      <c r="J26" s="126">
        <f t="shared" si="2"/>
        <v>-0.13319946452476578</v>
      </c>
      <c r="K26" s="31" t="s">
        <v>143</v>
      </c>
    </row>
    <row r="27" spans="1:11" ht="12.75">
      <c r="A27" s="2" t="s">
        <v>29</v>
      </c>
      <c r="B27" s="29">
        <v>4433.9400000000005</v>
      </c>
      <c r="C27" s="30">
        <v>1074.06</v>
      </c>
      <c r="D27" s="65">
        <f t="shared" si="5"/>
        <v>5508</v>
      </c>
      <c r="E27" s="29">
        <v>3521.875</v>
      </c>
      <c r="F27" s="30">
        <v>853.1249999999999</v>
      </c>
      <c r="G27" s="65">
        <f t="shared" si="4"/>
        <v>4375</v>
      </c>
      <c r="H27" s="119">
        <f t="shared" si="0"/>
        <v>-0.20570079883805384</v>
      </c>
      <c r="I27" s="125">
        <f t="shared" si="1"/>
        <v>-0.2057007988380538</v>
      </c>
      <c r="J27" s="126">
        <f t="shared" si="2"/>
        <v>-0.20570079883805373</v>
      </c>
      <c r="K27" s="32" t="s">
        <v>144</v>
      </c>
    </row>
    <row r="28" spans="1:11" ht="12.75">
      <c r="A28" s="34" t="s">
        <v>30</v>
      </c>
      <c r="B28" s="39">
        <f>SUM(B19:B27)</f>
        <v>200371.2861471734</v>
      </c>
      <c r="C28" s="4">
        <f>SUM(C19:C27)</f>
        <v>37038.592852826594</v>
      </c>
      <c r="D28" s="38">
        <f>SUM(B28:C28)</f>
        <v>237409.87900000002</v>
      </c>
      <c r="E28" s="39">
        <f>SUM(E19:E27)</f>
        <v>189775.50445654578</v>
      </c>
      <c r="F28" s="4">
        <f>SUM(F19:F27)</f>
        <v>34113.64754345424</v>
      </c>
      <c r="G28" s="38">
        <f>SUM(E28:F28)</f>
        <v>223889.152</v>
      </c>
      <c r="H28" s="120">
        <f t="shared" si="0"/>
        <v>-0.052880739023878846</v>
      </c>
      <c r="I28" s="127">
        <f t="shared" si="1"/>
        <v>-0.07897020604952977</v>
      </c>
      <c r="J28" s="128">
        <f t="shared" si="2"/>
        <v>-0.05695098728389484</v>
      </c>
      <c r="K28" s="33" t="s">
        <v>233</v>
      </c>
    </row>
    <row r="29" spans="1:11" ht="12.75">
      <c r="A29" s="2" t="s">
        <v>31</v>
      </c>
      <c r="B29" s="64">
        <v>13232.586324033995</v>
      </c>
      <c r="C29" s="28">
        <v>259.7836759660051</v>
      </c>
      <c r="D29" s="65">
        <f>SUM(B29:C29)</f>
        <v>13492.37</v>
      </c>
      <c r="E29" s="64">
        <v>12506.279268739441</v>
      </c>
      <c r="F29" s="28">
        <v>245.52473126055745</v>
      </c>
      <c r="G29" s="65">
        <f t="shared" si="4"/>
        <v>12751.803999999998</v>
      </c>
      <c r="H29" s="119">
        <f t="shared" si="0"/>
        <v>-0.05488776249094869</v>
      </c>
      <c r="I29" s="125">
        <f t="shared" si="1"/>
        <v>-0.05488776249094863</v>
      </c>
      <c r="J29" s="126">
        <f t="shared" si="2"/>
        <v>-0.054887762490948774</v>
      </c>
      <c r="K29" s="31" t="s">
        <v>145</v>
      </c>
    </row>
    <row r="30" spans="1:11" ht="12.75">
      <c r="A30" s="2" t="s">
        <v>32</v>
      </c>
      <c r="B30" s="64">
        <v>13006.507679638513</v>
      </c>
      <c r="C30" s="28">
        <v>102.28832036148529</v>
      </c>
      <c r="D30" s="65">
        <f>SUM(B30:C30)</f>
        <v>13108.795999999998</v>
      </c>
      <c r="E30" s="64">
        <v>12593.888678649771</v>
      </c>
      <c r="F30" s="28">
        <v>99.0433213502253</v>
      </c>
      <c r="G30" s="65">
        <f t="shared" si="4"/>
        <v>12692.931999999997</v>
      </c>
      <c r="H30" s="119">
        <f t="shared" si="0"/>
        <v>-0.03172404239107859</v>
      </c>
      <c r="I30" s="125">
        <f t="shared" si="1"/>
        <v>-0.03172404239107864</v>
      </c>
      <c r="J30" s="126">
        <f t="shared" si="2"/>
        <v>-0.03172404239107859</v>
      </c>
      <c r="K30" s="31" t="s">
        <v>146</v>
      </c>
    </row>
    <row r="31" spans="1:11" ht="12.75">
      <c r="A31" s="2" t="s">
        <v>33</v>
      </c>
      <c r="B31" s="64">
        <v>13220.61196024048</v>
      </c>
      <c r="C31" s="28">
        <v>1309.204039759519</v>
      </c>
      <c r="D31" s="65">
        <f aca="true" t="shared" si="6" ref="D31:D44">SUM(B31:C31)</f>
        <v>14529.815999999999</v>
      </c>
      <c r="E31" s="64">
        <v>8297.37569783122</v>
      </c>
      <c r="F31" s="28">
        <v>821.6683021687819</v>
      </c>
      <c r="G31" s="65">
        <f t="shared" si="4"/>
        <v>9119.044000000002</v>
      </c>
      <c r="H31" s="119">
        <f t="shared" si="0"/>
        <v>-0.3723909511311084</v>
      </c>
      <c r="I31" s="125">
        <f t="shared" si="1"/>
        <v>-0.37239095113110865</v>
      </c>
      <c r="J31" s="126">
        <f t="shared" si="2"/>
        <v>-0.3723909511311084</v>
      </c>
      <c r="K31" s="31" t="s">
        <v>147</v>
      </c>
    </row>
    <row r="32" spans="1:11" ht="12.75">
      <c r="A32" s="2" t="s">
        <v>34</v>
      </c>
      <c r="B32" s="64">
        <v>2526.444422222222</v>
      </c>
      <c r="C32" s="28">
        <v>97.67557777777776</v>
      </c>
      <c r="D32" s="65">
        <f t="shared" si="6"/>
        <v>2624.1199999999994</v>
      </c>
      <c r="E32" s="64">
        <v>1617.2741111111109</v>
      </c>
      <c r="F32" s="28">
        <v>62.525888888888886</v>
      </c>
      <c r="G32" s="65">
        <f t="shared" si="4"/>
        <v>1679.7999999999997</v>
      </c>
      <c r="H32" s="119">
        <f t="shared" si="0"/>
        <v>-0.35986159169550175</v>
      </c>
      <c r="I32" s="125">
        <f t="shared" si="1"/>
        <v>-0.35986159169550164</v>
      </c>
      <c r="J32" s="126">
        <f t="shared" si="2"/>
        <v>-0.3598615916955017</v>
      </c>
      <c r="K32" s="31" t="s">
        <v>148</v>
      </c>
    </row>
    <row r="33" spans="1:11" ht="12.75">
      <c r="A33" s="2" t="s">
        <v>35</v>
      </c>
      <c r="B33" s="64">
        <v>82.04428571428569</v>
      </c>
      <c r="C33" s="28">
        <v>17.835714285714285</v>
      </c>
      <c r="D33" s="65">
        <f t="shared" si="6"/>
        <v>99.87999999999998</v>
      </c>
      <c r="E33" s="64">
        <v>199.88971428571426</v>
      </c>
      <c r="F33" s="28">
        <v>43.45428571428571</v>
      </c>
      <c r="G33" s="65">
        <f t="shared" si="4"/>
        <v>243.34399999999997</v>
      </c>
      <c r="H33" s="119">
        <f t="shared" si="0"/>
        <v>1.4363636363636367</v>
      </c>
      <c r="I33" s="125">
        <f t="shared" si="1"/>
        <v>1.436363636363636</v>
      </c>
      <c r="J33" s="126">
        <f t="shared" si="2"/>
        <v>1.4363636363636365</v>
      </c>
      <c r="K33" s="31" t="s">
        <v>149</v>
      </c>
    </row>
    <row r="34" spans="1:11" ht="12.75" customHeight="1">
      <c r="A34" s="2" t="s">
        <v>231</v>
      </c>
      <c r="B34" s="64">
        <v>58.112</v>
      </c>
      <c r="C34" s="28">
        <v>0</v>
      </c>
      <c r="D34" s="65">
        <f t="shared" si="6"/>
        <v>58.112</v>
      </c>
      <c r="E34" s="64">
        <v>24.516</v>
      </c>
      <c r="F34" s="28">
        <v>0</v>
      </c>
      <c r="G34" s="65">
        <f t="shared" si="4"/>
        <v>24.516</v>
      </c>
      <c r="H34" s="119">
        <f t="shared" si="0"/>
        <v>-0.578125</v>
      </c>
      <c r="I34" s="125" t="e">
        <f t="shared" si="1"/>
        <v>#DIV/0!</v>
      </c>
      <c r="J34" s="126">
        <f t="shared" si="2"/>
        <v>-0.578125</v>
      </c>
      <c r="K34" s="31" t="s">
        <v>150</v>
      </c>
    </row>
    <row r="35" spans="1:11" ht="12.75">
      <c r="A35" s="2" t="s">
        <v>37</v>
      </c>
      <c r="B35" s="64">
        <v>41626.021886240494</v>
      </c>
      <c r="C35" s="28">
        <v>1030.910113759503</v>
      </c>
      <c r="D35" s="65">
        <f t="shared" si="6"/>
        <v>42656.932</v>
      </c>
      <c r="E35" s="64">
        <v>39165.44454789592</v>
      </c>
      <c r="F35" s="28">
        <v>969.9714521040796</v>
      </c>
      <c r="G35" s="65">
        <f t="shared" si="4"/>
        <v>40135.416</v>
      </c>
      <c r="H35" s="119">
        <f t="shared" si="0"/>
        <v>-0.059111517912258695</v>
      </c>
      <c r="I35" s="125">
        <f t="shared" si="1"/>
        <v>-0.05911151791225859</v>
      </c>
      <c r="J35" s="126">
        <f t="shared" si="2"/>
        <v>-0.05911151791225874</v>
      </c>
      <c r="K35" s="31" t="s">
        <v>152</v>
      </c>
    </row>
    <row r="36" spans="1:11" ht="12.75">
      <c r="A36" s="2" t="s">
        <v>44</v>
      </c>
      <c r="B36" s="64">
        <v>22641.05689508703</v>
      </c>
      <c r="C36" s="28">
        <v>522.0231049129717</v>
      </c>
      <c r="D36" s="65">
        <f t="shared" si="6"/>
        <v>23163.08</v>
      </c>
      <c r="E36" s="64">
        <v>25248.639221930058</v>
      </c>
      <c r="F36" s="28">
        <v>582.1447780699418</v>
      </c>
      <c r="G36" s="65">
        <f t="shared" si="4"/>
        <v>25830.784</v>
      </c>
      <c r="H36" s="119">
        <f t="shared" si="0"/>
        <v>0.11517052136417086</v>
      </c>
      <c r="I36" s="125">
        <f t="shared" si="1"/>
        <v>0.1151705213641707</v>
      </c>
      <c r="J36" s="126">
        <f t="shared" si="2"/>
        <v>0.11517052136417082</v>
      </c>
      <c r="K36" s="31" t="s">
        <v>159</v>
      </c>
    </row>
    <row r="37" spans="1:11" ht="12.75">
      <c r="A37" s="2" t="s">
        <v>45</v>
      </c>
      <c r="B37" s="64">
        <v>7206.525629269136</v>
      </c>
      <c r="C37" s="28">
        <v>187.3183707308655</v>
      </c>
      <c r="D37" s="65">
        <f t="shared" si="6"/>
        <v>7393.844000000001</v>
      </c>
      <c r="E37" s="64">
        <v>6922.441787073951</v>
      </c>
      <c r="F37" s="28">
        <v>179.9342129260506</v>
      </c>
      <c r="G37" s="65">
        <f t="shared" si="4"/>
        <v>7102.376000000001</v>
      </c>
      <c r="H37" s="119">
        <f t="shared" si="0"/>
        <v>-0.03942036104629739</v>
      </c>
      <c r="I37" s="125">
        <f t="shared" si="1"/>
        <v>-0.03942036104629732</v>
      </c>
      <c r="J37" s="126">
        <f t="shared" si="2"/>
        <v>-0.039420361046297404</v>
      </c>
      <c r="K37" s="31" t="s">
        <v>160</v>
      </c>
    </row>
    <row r="38" spans="1:11" ht="12.75">
      <c r="A38" s="2" t="s">
        <v>46</v>
      </c>
      <c r="B38" s="64">
        <v>3841.3705958765204</v>
      </c>
      <c r="C38" s="28">
        <v>33.06540412347904</v>
      </c>
      <c r="D38" s="65">
        <f t="shared" si="6"/>
        <v>3874.4359999999992</v>
      </c>
      <c r="E38" s="64">
        <v>2373.0613758449754</v>
      </c>
      <c r="F38" s="28">
        <v>20.42662415502479</v>
      </c>
      <c r="G38" s="65">
        <f t="shared" si="4"/>
        <v>2393.4880000000003</v>
      </c>
      <c r="H38" s="119">
        <f t="shared" si="0"/>
        <v>-0.38223576283102867</v>
      </c>
      <c r="I38" s="125">
        <f t="shared" si="1"/>
        <v>-0.38223576283102867</v>
      </c>
      <c r="J38" s="126">
        <f t="shared" si="2"/>
        <v>-0.3822357628310286</v>
      </c>
      <c r="K38" s="31" t="s">
        <v>161</v>
      </c>
    </row>
    <row r="39" spans="1:11" ht="12.75">
      <c r="A39" s="2" t="s">
        <v>47</v>
      </c>
      <c r="B39" s="64">
        <v>2082.044</v>
      </c>
      <c r="C39" s="28">
        <v>0</v>
      </c>
      <c r="D39" s="65">
        <f t="shared" si="6"/>
        <v>2082.044</v>
      </c>
      <c r="E39" s="64">
        <v>2651.36</v>
      </c>
      <c r="F39" s="28">
        <v>0</v>
      </c>
      <c r="G39" s="65">
        <f t="shared" si="4"/>
        <v>2651.36</v>
      </c>
      <c r="H39" s="119">
        <f t="shared" si="0"/>
        <v>0.2734409071085915</v>
      </c>
      <c r="I39" s="125" t="e">
        <f t="shared" si="1"/>
        <v>#DIV/0!</v>
      </c>
      <c r="J39" s="126">
        <f t="shared" si="2"/>
        <v>0.2734409071085915</v>
      </c>
      <c r="K39" s="31" t="s">
        <v>162</v>
      </c>
    </row>
    <row r="40" spans="1:11" ht="12.75">
      <c r="A40" s="2" t="s">
        <v>48</v>
      </c>
      <c r="B40" s="64">
        <v>413.14</v>
      </c>
      <c r="C40" s="28">
        <v>0</v>
      </c>
      <c r="D40" s="65">
        <f t="shared" si="6"/>
        <v>413.14</v>
      </c>
      <c r="E40" s="64">
        <v>136.2</v>
      </c>
      <c r="F40" s="28">
        <v>0</v>
      </c>
      <c r="G40" s="65">
        <f t="shared" si="4"/>
        <v>136.2</v>
      </c>
      <c r="H40" s="119">
        <f t="shared" si="0"/>
        <v>-0.6703296703296704</v>
      </c>
      <c r="I40" s="125" t="e">
        <f t="shared" si="1"/>
        <v>#DIV/0!</v>
      </c>
      <c r="J40" s="126">
        <f t="shared" si="2"/>
        <v>-0.6703296703296704</v>
      </c>
      <c r="K40" s="31" t="s">
        <v>163</v>
      </c>
    </row>
    <row r="41" spans="1:11" ht="12.75">
      <c r="A41" s="2" t="s">
        <v>49</v>
      </c>
      <c r="B41" s="64">
        <v>21310.9580198825</v>
      </c>
      <c r="C41" s="28">
        <v>1704.1179801174947</v>
      </c>
      <c r="D41" s="65">
        <f t="shared" si="6"/>
        <v>23015.075999999994</v>
      </c>
      <c r="E41" s="64">
        <v>21619.520042737156</v>
      </c>
      <c r="F41" s="28">
        <v>1728.791957262842</v>
      </c>
      <c r="G41" s="65">
        <f t="shared" si="4"/>
        <v>23348.311999999998</v>
      </c>
      <c r="H41" s="119">
        <f t="shared" si="0"/>
        <v>0.014479031049039578</v>
      </c>
      <c r="I41" s="125">
        <f t="shared" si="1"/>
        <v>0.014479031049039338</v>
      </c>
      <c r="J41" s="126">
        <f t="shared" si="2"/>
        <v>0.014479031049039531</v>
      </c>
      <c r="K41" s="31" t="s">
        <v>164</v>
      </c>
    </row>
    <row r="42" spans="1:11" ht="12.75">
      <c r="A42" s="2" t="s">
        <v>50</v>
      </c>
      <c r="B42" s="64">
        <v>4227.582624</v>
      </c>
      <c r="C42" s="28">
        <v>337.84137599999997</v>
      </c>
      <c r="D42" s="65">
        <f t="shared" si="6"/>
        <v>4565.424</v>
      </c>
      <c r="E42" s="64">
        <v>4331.842816</v>
      </c>
      <c r="F42" s="28">
        <v>346.17318400000005</v>
      </c>
      <c r="G42" s="65">
        <f t="shared" si="4"/>
        <v>4678.0160000000005</v>
      </c>
      <c r="H42" s="119">
        <f t="shared" si="0"/>
        <v>0.024661893396977084</v>
      </c>
      <c r="I42" s="125">
        <f t="shared" si="1"/>
        <v>0.02466189339697717</v>
      </c>
      <c r="J42" s="126">
        <f t="shared" si="2"/>
        <v>0.02466189339697705</v>
      </c>
      <c r="K42" s="31" t="s">
        <v>165</v>
      </c>
    </row>
    <row r="43" spans="1:11" ht="12.75">
      <c r="A43" s="2" t="s">
        <v>51</v>
      </c>
      <c r="B43" s="64">
        <v>192.54503199999996</v>
      </c>
      <c r="C43" s="28">
        <v>15.386968</v>
      </c>
      <c r="D43" s="65">
        <f t="shared" si="6"/>
        <v>207.93199999999996</v>
      </c>
      <c r="E43" s="64">
        <v>347.25370399999986</v>
      </c>
      <c r="F43" s="28">
        <v>27.750296</v>
      </c>
      <c r="G43" s="65">
        <f t="shared" si="4"/>
        <v>375.00399999999985</v>
      </c>
      <c r="H43" s="119">
        <f t="shared" si="0"/>
        <v>0.803493449781659</v>
      </c>
      <c r="I43" s="125">
        <f t="shared" si="1"/>
        <v>0.8034934497816594</v>
      </c>
      <c r="J43" s="126">
        <f t="shared" si="2"/>
        <v>0.803493449781659</v>
      </c>
      <c r="K43" s="31" t="s">
        <v>166</v>
      </c>
    </row>
    <row r="44" spans="1:11" ht="12.75">
      <c r="A44" s="2" t="s">
        <v>52</v>
      </c>
      <c r="B44" s="29">
        <v>360.46328800000003</v>
      </c>
      <c r="C44" s="30">
        <v>174.34871199999998</v>
      </c>
      <c r="D44" s="65">
        <f t="shared" si="6"/>
        <v>534.812</v>
      </c>
      <c r="E44" s="29">
        <v>370.25516</v>
      </c>
      <c r="F44" s="30">
        <v>179.08483999999999</v>
      </c>
      <c r="G44" s="65">
        <f t="shared" si="4"/>
        <v>549.3399999999999</v>
      </c>
      <c r="H44" s="119">
        <f t="shared" si="0"/>
        <v>0.02716468590831906</v>
      </c>
      <c r="I44" s="125">
        <f t="shared" si="1"/>
        <v>0.027164685908319233</v>
      </c>
      <c r="J44" s="126">
        <f t="shared" si="2"/>
        <v>0.027164685908319008</v>
      </c>
      <c r="K44" s="31" t="s">
        <v>167</v>
      </c>
    </row>
    <row r="45" spans="1:48" s="112" customFormat="1" ht="12.75">
      <c r="A45" s="12" t="s">
        <v>240</v>
      </c>
      <c r="B45" s="109">
        <f>SUM(B29:B44)</f>
        <v>146028.01464220518</v>
      </c>
      <c r="C45" s="122">
        <f>SUM(C29:C44)</f>
        <v>5791.799357794815</v>
      </c>
      <c r="D45" s="113">
        <f>SUM(B45:C45)</f>
        <v>151819.81399999998</v>
      </c>
      <c r="E45" s="109">
        <f>SUM(E29:E44)</f>
        <v>138405.24212609933</v>
      </c>
      <c r="F45" s="122">
        <f>SUM(F29:F44)</f>
        <v>5306.493873900679</v>
      </c>
      <c r="G45" s="113">
        <f>SUM(E45:F45)</f>
        <v>143711.736</v>
      </c>
      <c r="H45" s="120">
        <f t="shared" si="0"/>
        <v>-0.05220075431952566</v>
      </c>
      <c r="I45" s="127">
        <f t="shared" si="1"/>
        <v>-0.08379183288540433</v>
      </c>
      <c r="J45" s="128">
        <f t="shared" si="2"/>
        <v>-0.053405927634715585</v>
      </c>
      <c r="K45" s="69" t="s">
        <v>239</v>
      </c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1"/>
    </row>
    <row r="46" spans="1:48" s="98" customFormat="1" ht="12.75">
      <c r="A46" s="91" t="s">
        <v>43</v>
      </c>
      <c r="B46" s="92">
        <v>1064.2278857142855</v>
      </c>
      <c r="C46" s="93">
        <v>90.74811428571428</v>
      </c>
      <c r="D46" s="94">
        <f>SUM(B46:C46)</f>
        <v>1154.9759999999999</v>
      </c>
      <c r="E46" s="94">
        <v>1786.263</v>
      </c>
      <c r="F46" s="93">
        <v>152.31699999999998</v>
      </c>
      <c r="G46" s="94">
        <f t="shared" si="4"/>
        <v>1938.58</v>
      </c>
      <c r="H46" s="119">
        <f t="shared" si="0"/>
        <v>0.6784591194968556</v>
      </c>
      <c r="I46" s="125">
        <f t="shared" si="1"/>
        <v>0.6784591194968552</v>
      </c>
      <c r="J46" s="126">
        <f t="shared" si="2"/>
        <v>0.6784591194968554</v>
      </c>
      <c r="K46" s="95" t="s">
        <v>158</v>
      </c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7"/>
    </row>
    <row r="47" spans="1:48" s="98" customFormat="1" ht="12.75">
      <c r="A47" s="91" t="s">
        <v>41</v>
      </c>
      <c r="B47" s="92">
        <v>6117.9757824895405</v>
      </c>
      <c r="C47" s="93">
        <v>101.82421751045726</v>
      </c>
      <c r="D47" s="94">
        <f>SUM(B47:C47)</f>
        <v>6219.799999999997</v>
      </c>
      <c r="E47" s="94">
        <v>7238.860396653685</v>
      </c>
      <c r="F47" s="93">
        <v>120.47960334631473</v>
      </c>
      <c r="G47" s="94">
        <f t="shared" si="4"/>
        <v>7359.339999999999</v>
      </c>
      <c r="H47" s="119">
        <f t="shared" si="0"/>
        <v>0.18321167883211714</v>
      </c>
      <c r="I47" s="125">
        <f t="shared" si="1"/>
        <v>0.18321167883211653</v>
      </c>
      <c r="J47" s="126">
        <f t="shared" si="2"/>
        <v>0.18321167883211714</v>
      </c>
      <c r="K47" s="95" t="s">
        <v>156</v>
      </c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7"/>
    </row>
    <row r="48" spans="1:48" s="98" customFormat="1" ht="12.75">
      <c r="A48" s="91" t="s">
        <v>36</v>
      </c>
      <c r="B48" s="92">
        <v>36663.27163326382</v>
      </c>
      <c r="C48" s="93">
        <v>1438.2243667361677</v>
      </c>
      <c r="D48" s="94">
        <f>SUM(B48:C48)</f>
        <v>38101.49599999999</v>
      </c>
      <c r="E48" s="94">
        <v>29759.966043100885</v>
      </c>
      <c r="F48" s="93">
        <v>1167.4219568991139</v>
      </c>
      <c r="G48" s="94">
        <f t="shared" si="4"/>
        <v>30927.388</v>
      </c>
      <c r="H48" s="119">
        <f t="shared" si="0"/>
        <v>-0.18828940469948985</v>
      </c>
      <c r="I48" s="125">
        <f t="shared" si="1"/>
        <v>-0.18828940469948988</v>
      </c>
      <c r="J48" s="126">
        <f t="shared" si="2"/>
        <v>-0.18828940469948988</v>
      </c>
      <c r="K48" s="95" t="s">
        <v>151</v>
      </c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7"/>
    </row>
    <row r="49" spans="1:48" s="98" customFormat="1" ht="12.75">
      <c r="A49" s="99" t="s">
        <v>40</v>
      </c>
      <c r="B49" s="100">
        <v>1298.2748016273392</v>
      </c>
      <c r="C49" s="117">
        <v>23.773198372660698</v>
      </c>
      <c r="D49" s="101">
        <f>SUM(B49:C49)</f>
        <v>1322.048</v>
      </c>
      <c r="E49" s="101">
        <v>1216.2409542717658</v>
      </c>
      <c r="F49" s="117">
        <v>22.271045728234334</v>
      </c>
      <c r="G49" s="101">
        <f>SUM(E49:F49)</f>
        <v>1238.5120000000002</v>
      </c>
      <c r="H49" s="129">
        <f t="shared" si="0"/>
        <v>-0.06318681318681306</v>
      </c>
      <c r="I49" s="130">
        <f t="shared" si="1"/>
        <v>-0.06318681318681323</v>
      </c>
      <c r="J49" s="131">
        <f t="shared" si="2"/>
        <v>-0.06318681318681306</v>
      </c>
      <c r="K49" s="102" t="s">
        <v>155</v>
      </c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</row>
    <row r="50" spans="1:11" ht="12.75">
      <c r="A50" s="18" t="s">
        <v>224</v>
      </c>
      <c r="B50" s="49"/>
      <c r="C50" s="49"/>
      <c r="D50" s="48"/>
      <c r="E50" s="49">
        <v>0</v>
      </c>
      <c r="F50" s="88">
        <v>0</v>
      </c>
      <c r="G50" s="48"/>
      <c r="H50" s="121" t="e">
        <f t="shared" si="0"/>
        <v>#DIV/0!</v>
      </c>
      <c r="I50" s="121" t="e">
        <f t="shared" si="1"/>
        <v>#DIV/0!</v>
      </c>
      <c r="J50" s="121" t="e">
        <f t="shared" si="2"/>
        <v>#DIV/0!</v>
      </c>
      <c r="K50" s="20" t="s">
        <v>225</v>
      </c>
    </row>
    <row r="51" spans="1:48" s="98" customFormat="1" ht="12.75">
      <c r="A51" s="91" t="s">
        <v>42</v>
      </c>
      <c r="B51" s="92">
        <v>2335.3759999999997</v>
      </c>
      <c r="C51" s="93">
        <v>0</v>
      </c>
      <c r="D51" s="94">
        <f aca="true" t="shared" si="7" ref="D51:D94">SUM(B51:C51)</f>
        <v>2335.3759999999997</v>
      </c>
      <c r="E51" s="92">
        <v>4020.624</v>
      </c>
      <c r="F51" s="49">
        <v>0</v>
      </c>
      <c r="G51" s="94">
        <f t="shared" si="4"/>
        <v>4020.624</v>
      </c>
      <c r="H51" s="119">
        <f t="shared" si="0"/>
        <v>0.7216174183514775</v>
      </c>
      <c r="I51" s="125" t="e">
        <f t="shared" si="1"/>
        <v>#DIV/0!</v>
      </c>
      <c r="J51" s="126">
        <f t="shared" si="2"/>
        <v>0.7216174183514775</v>
      </c>
      <c r="K51" s="95" t="s">
        <v>157</v>
      </c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7"/>
    </row>
    <row r="52" spans="1:48" s="98" customFormat="1" ht="12.75">
      <c r="A52" s="91" t="s">
        <v>38</v>
      </c>
      <c r="B52" s="92">
        <v>10767.913921191335</v>
      </c>
      <c r="C52" s="93">
        <v>1074.2220788086643</v>
      </c>
      <c r="D52" s="94">
        <f t="shared" si="7"/>
        <v>11842.135999999999</v>
      </c>
      <c r="E52" s="92">
        <v>12396.063457503966</v>
      </c>
      <c r="F52" s="93">
        <v>1236.6485424960347</v>
      </c>
      <c r="G52" s="94">
        <f t="shared" si="4"/>
        <v>13632.712</v>
      </c>
      <c r="H52" s="119">
        <f t="shared" si="0"/>
        <v>0.1512038030976845</v>
      </c>
      <c r="I52" s="125">
        <f t="shared" si="1"/>
        <v>0.15120380309768433</v>
      </c>
      <c r="J52" s="126">
        <f t="shared" si="2"/>
        <v>0.1512038030976845</v>
      </c>
      <c r="K52" s="95" t="s">
        <v>153</v>
      </c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7"/>
    </row>
    <row r="53" spans="1:48" s="98" customFormat="1" ht="12.75">
      <c r="A53" s="91" t="s">
        <v>39</v>
      </c>
      <c r="B53" s="92">
        <v>15324.971092947271</v>
      </c>
      <c r="C53" s="93">
        <v>131.91290705272644</v>
      </c>
      <c r="D53" s="94">
        <f t="shared" si="7"/>
        <v>15456.883999999998</v>
      </c>
      <c r="E53" s="92">
        <v>15360.080878098244</v>
      </c>
      <c r="F53" s="93">
        <v>132.21512190175756</v>
      </c>
      <c r="G53" s="94">
        <f>SUM(E53:F53)</f>
        <v>15492.296000000002</v>
      </c>
      <c r="H53" s="119">
        <f t="shared" si="0"/>
        <v>0.0022910180344242847</v>
      </c>
      <c r="I53" s="125">
        <f t="shared" si="1"/>
        <v>0.002291018034424179</v>
      </c>
      <c r="J53" s="126">
        <f t="shared" si="2"/>
        <v>0.002291018034424267</v>
      </c>
      <c r="K53" s="95" t="s">
        <v>154</v>
      </c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7"/>
    </row>
    <row r="54" spans="1:48" s="108" customFormat="1" ht="12.75">
      <c r="A54" s="103" t="s">
        <v>237</v>
      </c>
      <c r="B54" s="104">
        <f>SUM(B51:B53,B46:B49)</f>
        <v>73572.01111723359</v>
      </c>
      <c r="C54" s="132">
        <f>SUM(C51:C53,C46:C49)</f>
        <v>2860.7048827663907</v>
      </c>
      <c r="D54" s="114">
        <f t="shared" si="7"/>
        <v>76432.71599999999</v>
      </c>
      <c r="E54" s="104">
        <f>SUM(E51:E53,E46:E49)</f>
        <v>71778.09872962855</v>
      </c>
      <c r="F54" s="132">
        <f>SUM(F51:F53,F46:F49)</f>
        <v>2831.353270371455</v>
      </c>
      <c r="G54" s="114">
        <f>SUM(E54:F54)</f>
        <v>74609.452</v>
      </c>
      <c r="H54" s="120">
        <f t="shared" si="0"/>
        <v>-0.02438308210368923</v>
      </c>
      <c r="I54" s="127">
        <f t="shared" si="1"/>
        <v>-0.010260272764155877</v>
      </c>
      <c r="J54" s="128">
        <f t="shared" si="2"/>
        <v>-0.023854497071646406</v>
      </c>
      <c r="K54" s="105" t="s">
        <v>238</v>
      </c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7"/>
    </row>
    <row r="55" spans="1:11" ht="12.75">
      <c r="A55" s="12" t="s">
        <v>53</v>
      </c>
      <c r="B55" s="52">
        <f>SUM(B54,B45)</f>
        <v>219600.02575943875</v>
      </c>
      <c r="C55" s="40">
        <f>SUM(C54,C45)</f>
        <v>8652.504240561206</v>
      </c>
      <c r="D55" s="53">
        <f t="shared" si="7"/>
        <v>228252.52999999997</v>
      </c>
      <c r="E55" s="52">
        <f>SUM(E54,E45)</f>
        <v>210183.34085572787</v>
      </c>
      <c r="F55" s="40">
        <f>SUM(F54,F45)</f>
        <v>8137.847144272135</v>
      </c>
      <c r="G55" s="53">
        <f>SUM(E55:F55)</f>
        <v>218321.18800000002</v>
      </c>
      <c r="H55" s="120">
        <f t="shared" si="0"/>
        <v>-0.04288107376647761</v>
      </c>
      <c r="I55" s="127">
        <f t="shared" si="1"/>
        <v>-0.059480710090433896</v>
      </c>
      <c r="J55" s="128">
        <f t="shared" si="2"/>
        <v>-0.04351032604107366</v>
      </c>
      <c r="K55" s="69" t="s">
        <v>232</v>
      </c>
    </row>
    <row r="56" spans="1:11" ht="12.75">
      <c r="A56" s="2" t="s">
        <v>54</v>
      </c>
      <c r="B56" s="64">
        <v>24832.59121947353</v>
      </c>
      <c r="C56" s="28">
        <v>48344.01478052647</v>
      </c>
      <c r="D56" s="65">
        <f t="shared" si="7"/>
        <v>73176.606</v>
      </c>
      <c r="E56" s="64">
        <v>20776.875848871627</v>
      </c>
      <c r="F56" s="28">
        <v>40448.36015112837</v>
      </c>
      <c r="G56" s="65">
        <f aca="true" t="shared" si="8" ref="G56:G94">SUM(E56:F56)</f>
        <v>61225.236</v>
      </c>
      <c r="H56" s="119">
        <f t="shared" si="0"/>
        <v>-0.1633222781608647</v>
      </c>
      <c r="I56" s="125">
        <f t="shared" si="1"/>
        <v>-0.16332227816086475</v>
      </c>
      <c r="J56" s="126">
        <f t="shared" si="2"/>
        <v>-0.16332227816086473</v>
      </c>
      <c r="K56" s="31" t="s">
        <v>168</v>
      </c>
    </row>
    <row r="57" spans="1:11" ht="12.75">
      <c r="A57" s="2" t="s">
        <v>55</v>
      </c>
      <c r="B57" s="64">
        <v>440.4406419341392</v>
      </c>
      <c r="C57" s="28">
        <v>7584.499358065861</v>
      </c>
      <c r="D57" s="65">
        <f t="shared" si="7"/>
        <v>8024.9400000000005</v>
      </c>
      <c r="E57" s="64">
        <v>121.11302626094205</v>
      </c>
      <c r="F57" s="28">
        <v>2085.596973739058</v>
      </c>
      <c r="G57" s="65">
        <f t="shared" si="8"/>
        <v>2206.71</v>
      </c>
      <c r="H57" s="119">
        <f t="shared" si="0"/>
        <v>-0.725018504811251</v>
      </c>
      <c r="I57" s="125">
        <f t="shared" si="1"/>
        <v>-0.725018504811251</v>
      </c>
      <c r="J57" s="126">
        <f t="shared" si="2"/>
        <v>-0.725018504811251</v>
      </c>
      <c r="K57" s="31" t="s">
        <v>2</v>
      </c>
    </row>
    <row r="58" spans="1:11" ht="12.75">
      <c r="A58" s="2" t="s">
        <v>56</v>
      </c>
      <c r="B58" s="64">
        <v>879.7581964285715</v>
      </c>
      <c r="C58" s="28">
        <v>348.8318035714286</v>
      </c>
      <c r="D58" s="65">
        <f t="shared" si="7"/>
        <v>1228.5900000000001</v>
      </c>
      <c r="E58" s="64">
        <v>849.2750357142857</v>
      </c>
      <c r="F58" s="28">
        <v>336.7449642857142</v>
      </c>
      <c r="G58" s="65">
        <f t="shared" si="8"/>
        <v>1186.02</v>
      </c>
      <c r="H58" s="119">
        <f t="shared" si="0"/>
        <v>-0.03464947622884788</v>
      </c>
      <c r="I58" s="125">
        <f t="shared" si="1"/>
        <v>-0.034649476228848036</v>
      </c>
      <c r="J58" s="126">
        <f t="shared" si="2"/>
        <v>-0.034649476228847835</v>
      </c>
      <c r="K58" s="31" t="s">
        <v>3</v>
      </c>
    </row>
    <row r="59" spans="1:11" ht="18.75" customHeight="1">
      <c r="A59" s="2" t="s">
        <v>57</v>
      </c>
      <c r="B59" s="64">
        <v>16287.785931077626</v>
      </c>
      <c r="C59" s="28">
        <v>18944.334068922377</v>
      </c>
      <c r="D59" s="65">
        <f t="shared" si="7"/>
        <v>35232.12</v>
      </c>
      <c r="E59" s="64">
        <v>9073.48633378786</v>
      </c>
      <c r="F59" s="28">
        <v>10553.377666212142</v>
      </c>
      <c r="G59" s="65">
        <f t="shared" si="8"/>
        <v>19626.864</v>
      </c>
      <c r="H59" s="119">
        <f t="shared" si="0"/>
        <v>-0.4429269655076107</v>
      </c>
      <c r="I59" s="125">
        <f t="shared" si="1"/>
        <v>-0.4429269655076107</v>
      </c>
      <c r="J59" s="126">
        <f t="shared" si="2"/>
        <v>-0.4429269655076107</v>
      </c>
      <c r="K59" s="31" t="s">
        <v>169</v>
      </c>
    </row>
    <row r="60" spans="1:11" ht="10.5" customHeight="1">
      <c r="A60" s="2" t="s">
        <v>58</v>
      </c>
      <c r="B60" s="64">
        <v>3797.8303568117863</v>
      </c>
      <c r="C60" s="28">
        <v>7773.949643188214</v>
      </c>
      <c r="D60" s="65">
        <f t="shared" si="7"/>
        <v>11571.78</v>
      </c>
      <c r="E60" s="64">
        <v>2802.144495475363</v>
      </c>
      <c r="F60" s="28">
        <v>5735.835504524638</v>
      </c>
      <c r="G60" s="65">
        <f t="shared" si="8"/>
        <v>8537.980000000001</v>
      </c>
      <c r="H60" s="119">
        <f t="shared" si="0"/>
        <v>-0.2621722846441948</v>
      </c>
      <c r="I60" s="125">
        <f t="shared" si="1"/>
        <v>-0.2621722846441947</v>
      </c>
      <c r="J60" s="126">
        <f t="shared" si="2"/>
        <v>-0.2621722846441947</v>
      </c>
      <c r="K60" s="31" t="s">
        <v>170</v>
      </c>
    </row>
    <row r="61" spans="1:11" ht="12.75">
      <c r="A61" s="2" t="s">
        <v>59</v>
      </c>
      <c r="B61" s="64">
        <v>3731.879895652174</v>
      </c>
      <c r="C61" s="28">
        <v>603.132104347826</v>
      </c>
      <c r="D61" s="65">
        <f t="shared" si="7"/>
        <v>4335.012000000001</v>
      </c>
      <c r="E61" s="64">
        <v>3428.4750260869564</v>
      </c>
      <c r="F61" s="28">
        <v>554.0969739130434</v>
      </c>
      <c r="G61" s="65">
        <f t="shared" si="8"/>
        <v>3982.5719999999997</v>
      </c>
      <c r="H61" s="119">
        <f t="shared" si="0"/>
        <v>-0.08130081300813016</v>
      </c>
      <c r="I61" s="125">
        <f t="shared" si="1"/>
        <v>-0.08130081300813019</v>
      </c>
      <c r="J61" s="126">
        <f t="shared" si="2"/>
        <v>-0.08130081300813029</v>
      </c>
      <c r="K61" s="31" t="s">
        <v>171</v>
      </c>
    </row>
    <row r="62" spans="1:11" ht="12.75">
      <c r="A62" s="2" t="s">
        <v>60</v>
      </c>
      <c r="B62" s="64">
        <v>2754.882653483084</v>
      </c>
      <c r="C62" s="28">
        <v>122.52734651691588</v>
      </c>
      <c r="D62" s="65">
        <f t="shared" si="7"/>
        <v>2877.41</v>
      </c>
      <c r="E62" s="64">
        <v>2150.5032901536556</v>
      </c>
      <c r="F62" s="28">
        <v>95.64670984634466</v>
      </c>
      <c r="G62" s="65">
        <f t="shared" si="8"/>
        <v>2246.15</v>
      </c>
      <c r="H62" s="119">
        <f t="shared" si="0"/>
        <v>-0.21938479396401617</v>
      </c>
      <c r="I62" s="125">
        <f t="shared" si="1"/>
        <v>-0.2193847939640163</v>
      </c>
      <c r="J62" s="126">
        <f t="shared" si="2"/>
        <v>-0.21938479396401617</v>
      </c>
      <c r="K62" s="31" t="s">
        <v>241</v>
      </c>
    </row>
    <row r="63" spans="1:11" ht="12.75">
      <c r="A63" s="2" t="s">
        <v>61</v>
      </c>
      <c r="B63" s="64">
        <v>2794.225668763103</v>
      </c>
      <c r="C63" s="28">
        <v>1943.377331236897</v>
      </c>
      <c r="D63" s="65">
        <f t="shared" si="7"/>
        <v>4737.603</v>
      </c>
      <c r="E63" s="64">
        <v>1977.8034129979035</v>
      </c>
      <c r="F63" s="28">
        <v>1375.5575870020966</v>
      </c>
      <c r="G63" s="65">
        <f t="shared" si="8"/>
        <v>3353.361</v>
      </c>
      <c r="H63" s="119">
        <f t="shared" si="0"/>
        <v>-0.29218193250890806</v>
      </c>
      <c r="I63" s="125">
        <f t="shared" si="1"/>
        <v>-0.2921819325089078</v>
      </c>
      <c r="J63" s="126">
        <f t="shared" si="2"/>
        <v>-0.292181932508908</v>
      </c>
      <c r="K63" s="31" t="s">
        <v>173</v>
      </c>
    </row>
    <row r="64" spans="1:11" ht="12.75">
      <c r="A64" s="2" t="s">
        <v>62</v>
      </c>
      <c r="B64" s="64">
        <v>7877.8473309705405</v>
      </c>
      <c r="C64" s="28">
        <v>2991.53066902946</v>
      </c>
      <c r="D64" s="65">
        <f t="shared" si="7"/>
        <v>10869.378</v>
      </c>
      <c r="E64" s="64">
        <v>5302.27729182992</v>
      </c>
      <c r="F64" s="28">
        <v>2013.4847081700816</v>
      </c>
      <c r="G64" s="65">
        <f t="shared" si="8"/>
        <v>7315.7620000000015</v>
      </c>
      <c r="H64" s="119">
        <f t="shared" si="0"/>
        <v>-0.326938303185334</v>
      </c>
      <c r="I64" s="125">
        <f t="shared" si="1"/>
        <v>-0.32693830318533396</v>
      </c>
      <c r="J64" s="126">
        <f t="shared" si="2"/>
        <v>-0.32693830318533396</v>
      </c>
      <c r="K64" s="31" t="s">
        <v>174</v>
      </c>
    </row>
    <row r="65" spans="1:11" ht="12.75">
      <c r="A65" s="2" t="s">
        <v>63</v>
      </c>
      <c r="B65" s="64">
        <v>61324.0392050387</v>
      </c>
      <c r="C65" s="28">
        <v>25576.895794961318</v>
      </c>
      <c r="D65" s="65">
        <f t="shared" si="7"/>
        <v>86900.93500000003</v>
      </c>
      <c r="E65" s="64">
        <v>63171.394365679414</v>
      </c>
      <c r="F65" s="28">
        <v>26347.3866343206</v>
      </c>
      <c r="G65" s="65">
        <f t="shared" si="8"/>
        <v>89518.78100000002</v>
      </c>
      <c r="H65" s="119">
        <f t="shared" si="0"/>
        <v>0.030124486002365683</v>
      </c>
      <c r="I65" s="125">
        <f t="shared" si="1"/>
        <v>0.03012448600236582</v>
      </c>
      <c r="J65" s="126">
        <f t="shared" si="2"/>
        <v>0.03012448600236568</v>
      </c>
      <c r="K65" s="31" t="s">
        <v>175</v>
      </c>
    </row>
    <row r="66" spans="1:11" ht="12.75">
      <c r="A66" s="2" t="s">
        <v>64</v>
      </c>
      <c r="B66" s="64">
        <v>11062.19289115954</v>
      </c>
      <c r="C66" s="28">
        <v>910.0781088404577</v>
      </c>
      <c r="D66" s="65">
        <f t="shared" si="7"/>
        <v>11972.270999999999</v>
      </c>
      <c r="E66" s="64">
        <v>14901.591516491217</v>
      </c>
      <c r="F66" s="28">
        <v>1225.942483508783</v>
      </c>
      <c r="G66" s="65">
        <f t="shared" si="8"/>
        <v>16127.534</v>
      </c>
      <c r="H66" s="119">
        <f t="shared" si="0"/>
        <v>0.34707391772204305</v>
      </c>
      <c r="I66" s="125">
        <f t="shared" si="1"/>
        <v>0.3470739177220427</v>
      </c>
      <c r="J66" s="126">
        <f t="shared" si="2"/>
        <v>0.347073917722043</v>
      </c>
      <c r="K66" s="31" t="s">
        <v>176</v>
      </c>
    </row>
    <row r="67" spans="1:11" ht="12.75">
      <c r="A67" s="2" t="s">
        <v>65</v>
      </c>
      <c r="B67" s="64">
        <v>4635.015294403724</v>
      </c>
      <c r="C67" s="28">
        <v>831.2247055962762</v>
      </c>
      <c r="D67" s="65">
        <f t="shared" si="7"/>
        <v>5466.24</v>
      </c>
      <c r="E67" s="64">
        <v>6057.1037593358105</v>
      </c>
      <c r="F67" s="28">
        <v>1086.2562406641887</v>
      </c>
      <c r="G67" s="65">
        <f t="shared" si="8"/>
        <v>7143.359999999999</v>
      </c>
      <c r="H67" s="119">
        <f t="shared" si="0"/>
        <v>0.30681419037583413</v>
      </c>
      <c r="I67" s="125">
        <f t="shared" si="1"/>
        <v>0.3068141903758341</v>
      </c>
      <c r="J67" s="126">
        <f t="shared" si="2"/>
        <v>0.306814190375834</v>
      </c>
      <c r="K67" s="31" t="s">
        <v>177</v>
      </c>
    </row>
    <row r="68" spans="1:11" ht="12.75">
      <c r="A68" s="2" t="s">
        <v>66</v>
      </c>
      <c r="B68" s="64">
        <v>5160.023334116266</v>
      </c>
      <c r="C68" s="28">
        <v>451.4196658837345</v>
      </c>
      <c r="D68" s="65">
        <f t="shared" si="7"/>
        <v>5611.443</v>
      </c>
      <c r="E68" s="64">
        <v>6497.739523194363</v>
      </c>
      <c r="F68" s="28">
        <v>568.448476805637</v>
      </c>
      <c r="G68" s="65">
        <f t="shared" si="8"/>
        <v>7066.188</v>
      </c>
      <c r="H68" s="119">
        <f t="shared" si="0"/>
        <v>0.25924615112369487</v>
      </c>
      <c r="I68" s="125">
        <f t="shared" si="1"/>
        <v>0.2592461511236949</v>
      </c>
      <c r="J68" s="126">
        <f t="shared" si="2"/>
        <v>0.25924615112369487</v>
      </c>
      <c r="K68" s="31" t="s">
        <v>178</v>
      </c>
    </row>
    <row r="69" spans="1:11" ht="12.75">
      <c r="A69" s="2" t="s">
        <v>67</v>
      </c>
      <c r="B69" s="64">
        <v>4751.536790985097</v>
      </c>
      <c r="C69" s="28">
        <v>647.2232090149037</v>
      </c>
      <c r="D69" s="65">
        <f t="shared" si="7"/>
        <v>5398.76</v>
      </c>
      <c r="E69" s="64">
        <v>7071.756644856415</v>
      </c>
      <c r="F69" s="28">
        <v>963.2683551435841</v>
      </c>
      <c r="G69" s="65">
        <f t="shared" si="8"/>
        <v>8035.024999999999</v>
      </c>
      <c r="H69" s="119">
        <f t="shared" si="0"/>
        <v>0.48830935251798535</v>
      </c>
      <c r="I69" s="125">
        <f t="shared" si="1"/>
        <v>0.48830935251798563</v>
      </c>
      <c r="J69" s="126">
        <f t="shared" si="2"/>
        <v>0.4883093525179853</v>
      </c>
      <c r="K69" s="31" t="s">
        <v>179</v>
      </c>
    </row>
    <row r="70" spans="1:11" ht="12.75">
      <c r="A70" s="2" t="s">
        <v>68</v>
      </c>
      <c r="B70" s="64">
        <v>3750.4993833479407</v>
      </c>
      <c r="C70" s="28">
        <v>420.1066166520597</v>
      </c>
      <c r="D70" s="65">
        <f t="shared" si="7"/>
        <v>4170.606000000001</v>
      </c>
      <c r="E70" s="64">
        <v>3715.21474022787</v>
      </c>
      <c r="F70" s="28">
        <v>416.1542597721297</v>
      </c>
      <c r="G70" s="65">
        <f t="shared" si="8"/>
        <v>4131.369</v>
      </c>
      <c r="H70" s="119">
        <f t="shared" si="0"/>
        <v>-0.0094079853143645</v>
      </c>
      <c r="I70" s="125">
        <f t="shared" si="1"/>
        <v>-0.009407985314364641</v>
      </c>
      <c r="J70" s="126">
        <f t="shared" si="2"/>
        <v>-0.009407985314364624</v>
      </c>
      <c r="K70" s="31" t="s">
        <v>180</v>
      </c>
    </row>
    <row r="71" spans="1:11" ht="12.75">
      <c r="A71" s="2" t="s">
        <v>69</v>
      </c>
      <c r="B71" s="64">
        <v>188</v>
      </c>
      <c r="C71" s="28">
        <v>0</v>
      </c>
      <c r="D71" s="65">
        <f t="shared" si="7"/>
        <v>188</v>
      </c>
      <c r="E71" s="64">
        <v>186</v>
      </c>
      <c r="F71" s="28">
        <v>0</v>
      </c>
      <c r="G71" s="65">
        <f t="shared" si="8"/>
        <v>186</v>
      </c>
      <c r="H71" s="119">
        <f aca="true" t="shared" si="9" ref="H71:H120">(E71-B71)/B71</f>
        <v>-0.010638297872340425</v>
      </c>
      <c r="I71" s="125" t="e">
        <f aca="true" t="shared" si="10" ref="I71:I120">(F71-C71)/C71</f>
        <v>#DIV/0!</v>
      </c>
      <c r="J71" s="126">
        <f aca="true" t="shared" si="11" ref="J71:J120">(G71-D71)/D71</f>
        <v>-0.010638297872340425</v>
      </c>
      <c r="K71" s="31" t="s">
        <v>181</v>
      </c>
    </row>
    <row r="72" spans="1:11" ht="12.75">
      <c r="A72" s="2" t="s">
        <v>70</v>
      </c>
      <c r="B72" s="64">
        <v>41832.43444577626</v>
      </c>
      <c r="C72" s="28">
        <v>5123.3075542237475</v>
      </c>
      <c r="D72" s="65">
        <f t="shared" si="7"/>
        <v>46955.74200000001</v>
      </c>
      <c r="E72" s="64">
        <v>43528.534456478454</v>
      </c>
      <c r="F72" s="28">
        <v>5331.032543521542</v>
      </c>
      <c r="G72" s="65">
        <f t="shared" si="8"/>
        <v>48859.566999999995</v>
      </c>
      <c r="H72" s="119">
        <f t="shared" si="9"/>
        <v>0.04054509457011632</v>
      </c>
      <c r="I72" s="125">
        <f t="shared" si="10"/>
        <v>0.04054509457011654</v>
      </c>
      <c r="J72" s="126">
        <f t="shared" si="11"/>
        <v>0.040545094570116305</v>
      </c>
      <c r="K72" s="31" t="s">
        <v>182</v>
      </c>
    </row>
    <row r="73" spans="1:11" ht="12.75">
      <c r="A73" s="2" t="s">
        <v>71</v>
      </c>
      <c r="B73" s="64">
        <v>39762.42628343859</v>
      </c>
      <c r="C73" s="28">
        <v>1411.358716561427</v>
      </c>
      <c r="D73" s="65">
        <f t="shared" si="7"/>
        <v>41173.78500000002</v>
      </c>
      <c r="E73" s="64">
        <v>29256.231397434796</v>
      </c>
      <c r="F73" s="28">
        <v>1038.4436025652135</v>
      </c>
      <c r="G73" s="65">
        <f t="shared" si="8"/>
        <v>30294.67500000001</v>
      </c>
      <c r="H73" s="119">
        <f t="shared" si="9"/>
        <v>-0.2642241902220066</v>
      </c>
      <c r="I73" s="125">
        <f t="shared" si="10"/>
        <v>-0.2642241902220065</v>
      </c>
      <c r="J73" s="126">
        <f t="shared" si="11"/>
        <v>-0.2642241902220066</v>
      </c>
      <c r="K73" s="31" t="s">
        <v>183</v>
      </c>
    </row>
    <row r="74" spans="1:11" ht="12.75">
      <c r="A74" s="2" t="s">
        <v>72</v>
      </c>
      <c r="B74" s="64">
        <v>868.1554074784276</v>
      </c>
      <c r="C74" s="28">
        <v>1741.3145925215724</v>
      </c>
      <c r="D74" s="65">
        <f t="shared" si="7"/>
        <v>2609.4700000000003</v>
      </c>
      <c r="E74" s="64">
        <v>707.9039539789071</v>
      </c>
      <c r="F74" s="28">
        <v>1419.888046021093</v>
      </c>
      <c r="G74" s="65">
        <f t="shared" si="8"/>
        <v>2127.7920000000004</v>
      </c>
      <c r="H74" s="119">
        <f t="shared" si="9"/>
        <v>-0.1845884413309981</v>
      </c>
      <c r="I74" s="125">
        <f t="shared" si="10"/>
        <v>-0.18458844133099825</v>
      </c>
      <c r="J74" s="126">
        <f t="shared" si="11"/>
        <v>-0.1845884413309982</v>
      </c>
      <c r="K74" s="31" t="s">
        <v>184</v>
      </c>
    </row>
    <row r="75" spans="1:11" ht="12.75">
      <c r="A75" s="2" t="s">
        <v>73</v>
      </c>
      <c r="B75" s="64">
        <v>0</v>
      </c>
      <c r="C75" s="28">
        <v>1819.6200000000001</v>
      </c>
      <c r="D75" s="65">
        <f t="shared" si="7"/>
        <v>1819.6200000000001</v>
      </c>
      <c r="E75" s="64">
        <v>0</v>
      </c>
      <c r="F75" s="28">
        <v>2706.66</v>
      </c>
      <c r="G75" s="65">
        <f t="shared" si="8"/>
        <v>2706.66</v>
      </c>
      <c r="H75" s="119" t="e">
        <f t="shared" si="9"/>
        <v>#DIV/0!</v>
      </c>
      <c r="I75" s="125">
        <f t="shared" si="10"/>
        <v>0.487486398258977</v>
      </c>
      <c r="J75" s="126">
        <f t="shared" si="11"/>
        <v>0.487486398258977</v>
      </c>
      <c r="K75" s="31" t="s">
        <v>4</v>
      </c>
    </row>
    <row r="76" spans="1:11" ht="12.75">
      <c r="A76" s="2" t="s">
        <v>74</v>
      </c>
      <c r="B76" s="64">
        <v>5970.1371589156615</v>
      </c>
      <c r="C76" s="28">
        <v>367.26384108433734</v>
      </c>
      <c r="D76" s="65">
        <f t="shared" si="7"/>
        <v>6337.400999999999</v>
      </c>
      <c r="E76" s="64">
        <v>4768.145840120482</v>
      </c>
      <c r="F76" s="28">
        <v>293.32115987951806</v>
      </c>
      <c r="G76" s="65">
        <f t="shared" si="8"/>
        <v>5061.467</v>
      </c>
      <c r="H76" s="119">
        <f t="shared" si="9"/>
        <v>-0.2013339537769504</v>
      </c>
      <c r="I76" s="125">
        <f t="shared" si="10"/>
        <v>-0.20133395377695054</v>
      </c>
      <c r="J76" s="126">
        <f t="shared" si="11"/>
        <v>-0.20133395377695043</v>
      </c>
      <c r="K76" s="31" t="s">
        <v>185</v>
      </c>
    </row>
    <row r="77" spans="1:11" ht="12.75">
      <c r="A77" s="2" t="s">
        <v>75</v>
      </c>
      <c r="B77" s="64">
        <v>4540.392156862745</v>
      </c>
      <c r="C77" s="28">
        <v>421.60784313725486</v>
      </c>
      <c r="D77" s="65">
        <f t="shared" si="7"/>
        <v>4962</v>
      </c>
      <c r="E77" s="64">
        <v>3528.3660130718954</v>
      </c>
      <c r="F77" s="28">
        <v>327.6339869281046</v>
      </c>
      <c r="G77" s="65">
        <f t="shared" si="8"/>
        <v>3856</v>
      </c>
      <c r="H77" s="119">
        <f t="shared" si="9"/>
        <v>-0.22289399435711402</v>
      </c>
      <c r="I77" s="125">
        <f t="shared" si="10"/>
        <v>-0.22289399435711393</v>
      </c>
      <c r="J77" s="126">
        <f t="shared" si="11"/>
        <v>-0.22289399435711407</v>
      </c>
      <c r="K77" s="31" t="s">
        <v>186</v>
      </c>
    </row>
    <row r="78" spans="1:11" ht="12.75">
      <c r="A78" s="2" t="s">
        <v>76</v>
      </c>
      <c r="B78" s="64">
        <v>2035.0316485900216</v>
      </c>
      <c r="C78" s="28">
        <v>1525.3083514099783</v>
      </c>
      <c r="D78" s="65">
        <f t="shared" si="7"/>
        <v>3560.34</v>
      </c>
      <c r="E78" s="64">
        <v>1748.7940563991317</v>
      </c>
      <c r="F78" s="28">
        <v>1310.7659436008676</v>
      </c>
      <c r="G78" s="65">
        <f t="shared" si="8"/>
        <v>3059.5599999999995</v>
      </c>
      <c r="H78" s="119">
        <f t="shared" si="9"/>
        <v>-0.14065510597302533</v>
      </c>
      <c r="I78" s="125">
        <f t="shared" si="10"/>
        <v>-0.1406551059730251</v>
      </c>
      <c r="J78" s="126">
        <f t="shared" si="11"/>
        <v>-0.14065510597302522</v>
      </c>
      <c r="K78" s="31" t="s">
        <v>187</v>
      </c>
    </row>
    <row r="79" spans="1:11" ht="12.75">
      <c r="A79" s="2" t="s">
        <v>77</v>
      </c>
      <c r="B79" s="64">
        <v>3149.91</v>
      </c>
      <c r="C79" s="28">
        <v>0</v>
      </c>
      <c r="D79" s="65">
        <f t="shared" si="7"/>
        <v>3149.91</v>
      </c>
      <c r="E79" s="64">
        <v>572.88</v>
      </c>
      <c r="F79" s="28">
        <v>0</v>
      </c>
      <c r="G79" s="65">
        <f t="shared" si="8"/>
        <v>572.88</v>
      </c>
      <c r="H79" s="119">
        <f t="shared" si="9"/>
        <v>-0.8181281369943902</v>
      </c>
      <c r="I79" s="125" t="e">
        <f t="shared" si="10"/>
        <v>#DIV/0!</v>
      </c>
      <c r="J79" s="126">
        <f t="shared" si="11"/>
        <v>-0.8181281369943902</v>
      </c>
      <c r="K79" s="31" t="s">
        <v>188</v>
      </c>
    </row>
    <row r="80" spans="1:11" ht="12.75">
      <c r="A80" s="2" t="s">
        <v>78</v>
      </c>
      <c r="B80" s="64">
        <v>2020.4660000000001</v>
      </c>
      <c r="C80" s="28">
        <v>266.8539999999999</v>
      </c>
      <c r="D80" s="65">
        <f t="shared" si="7"/>
        <v>2287.32</v>
      </c>
      <c r="E80" s="64">
        <v>1317.5446666666667</v>
      </c>
      <c r="F80" s="28">
        <v>174.01533333333333</v>
      </c>
      <c r="G80" s="65">
        <f t="shared" si="8"/>
        <v>1491.56</v>
      </c>
      <c r="H80" s="119">
        <f t="shared" si="9"/>
        <v>-0.3479005998286204</v>
      </c>
      <c r="I80" s="125">
        <f t="shared" si="10"/>
        <v>-0.3479005998286202</v>
      </c>
      <c r="J80" s="126">
        <f t="shared" si="11"/>
        <v>-0.3479005998286205</v>
      </c>
      <c r="K80" s="31" t="s">
        <v>189</v>
      </c>
    </row>
    <row r="81" spans="1:11" ht="12.75">
      <c r="A81" s="2" t="s">
        <v>79</v>
      </c>
      <c r="B81" s="64">
        <v>1354.5579767441864</v>
      </c>
      <c r="C81" s="28">
        <v>235.28302325581396</v>
      </c>
      <c r="D81" s="65">
        <f t="shared" si="7"/>
        <v>1589.8410000000003</v>
      </c>
      <c r="E81" s="64">
        <v>863.5403911205074</v>
      </c>
      <c r="F81" s="28">
        <v>149.99460887949257</v>
      </c>
      <c r="G81" s="65">
        <f t="shared" si="8"/>
        <v>1013.535</v>
      </c>
      <c r="H81" s="119">
        <f t="shared" si="9"/>
        <v>-0.36249285305889095</v>
      </c>
      <c r="I81" s="125">
        <f t="shared" si="10"/>
        <v>-0.3624928530588909</v>
      </c>
      <c r="J81" s="126">
        <f t="shared" si="11"/>
        <v>-0.36249285305889095</v>
      </c>
      <c r="K81" s="31" t="s">
        <v>190</v>
      </c>
    </row>
    <row r="82" spans="1:11" ht="12.75">
      <c r="A82" s="2" t="s">
        <v>80</v>
      </c>
      <c r="B82" s="64">
        <v>86.05199999999999</v>
      </c>
      <c r="C82" s="28">
        <v>14.948000000000002</v>
      </c>
      <c r="D82" s="65">
        <f t="shared" si="7"/>
        <v>101</v>
      </c>
      <c r="E82" s="64">
        <v>136.32</v>
      </c>
      <c r="F82" s="28">
        <v>23.68</v>
      </c>
      <c r="G82" s="65">
        <f t="shared" si="8"/>
        <v>160</v>
      </c>
      <c r="H82" s="119">
        <f t="shared" si="9"/>
        <v>0.5841584158415842</v>
      </c>
      <c r="I82" s="125">
        <f t="shared" si="10"/>
        <v>0.5841584158415839</v>
      </c>
      <c r="J82" s="126">
        <f t="shared" si="11"/>
        <v>0.5841584158415841</v>
      </c>
      <c r="K82" s="31" t="s">
        <v>191</v>
      </c>
    </row>
    <row r="83" spans="1:11" ht="12.75">
      <c r="A83" s="2" t="s">
        <v>242</v>
      </c>
      <c r="B83" s="64">
        <v>243.67199999999997</v>
      </c>
      <c r="C83" s="28">
        <v>42.327999999999996</v>
      </c>
      <c r="D83" s="65">
        <f t="shared" si="7"/>
        <v>285.99999999999994</v>
      </c>
      <c r="E83" s="64">
        <v>229.188</v>
      </c>
      <c r="F83" s="28">
        <v>39.812</v>
      </c>
      <c r="G83" s="65">
        <f t="shared" si="8"/>
        <v>269</v>
      </c>
      <c r="H83" s="119">
        <f t="shared" si="9"/>
        <v>-0.05944055944055937</v>
      </c>
      <c r="I83" s="125">
        <f t="shared" si="10"/>
        <v>-0.059440559440559405</v>
      </c>
      <c r="J83" s="126">
        <f t="shared" si="11"/>
        <v>-0.05944055944055925</v>
      </c>
      <c r="K83" s="31" t="s">
        <v>243</v>
      </c>
    </row>
    <row r="84" spans="1:11" ht="12.75">
      <c r="A84" s="2" t="s">
        <v>81</v>
      </c>
      <c r="B84" s="64">
        <v>39554.89422457052</v>
      </c>
      <c r="C84" s="28">
        <v>13181.552775429494</v>
      </c>
      <c r="D84" s="65">
        <f t="shared" si="7"/>
        <v>52736.447000000015</v>
      </c>
      <c r="E84" s="64">
        <v>41622.285222899154</v>
      </c>
      <c r="F84" s="28">
        <v>13870.504777100854</v>
      </c>
      <c r="G84" s="65">
        <f t="shared" si="8"/>
        <v>55492.79000000001</v>
      </c>
      <c r="H84" s="119">
        <f t="shared" si="9"/>
        <v>0.052266376610468186</v>
      </c>
      <c r="I84" s="125">
        <f t="shared" si="10"/>
        <v>0.052266376610468145</v>
      </c>
      <c r="J84" s="126">
        <f t="shared" si="11"/>
        <v>0.05226637661046814</v>
      </c>
      <c r="K84" s="31" t="s">
        <v>192</v>
      </c>
    </row>
    <row r="85" spans="1:11" ht="12.75">
      <c r="A85" s="2" t="s">
        <v>82</v>
      </c>
      <c r="B85" s="64">
        <v>46500.870024889555</v>
      </c>
      <c r="C85" s="28">
        <v>10045.949975110438</v>
      </c>
      <c r="D85" s="65">
        <f t="shared" si="7"/>
        <v>56546.81999999999</v>
      </c>
      <c r="E85" s="64">
        <v>53637.44039917056</v>
      </c>
      <c r="F85" s="28">
        <v>11587.719600829443</v>
      </c>
      <c r="G85" s="65">
        <f t="shared" si="8"/>
        <v>65225.16</v>
      </c>
      <c r="H85" s="119">
        <f t="shared" si="9"/>
        <v>0.15347176021569411</v>
      </c>
      <c r="I85" s="125">
        <f t="shared" si="10"/>
        <v>0.15347176021569392</v>
      </c>
      <c r="J85" s="126">
        <f t="shared" si="11"/>
        <v>0.15347176021569403</v>
      </c>
      <c r="K85" s="31" t="s">
        <v>193</v>
      </c>
    </row>
    <row r="86" spans="1:11" ht="12.75">
      <c r="A86" s="2" t="s">
        <v>83</v>
      </c>
      <c r="B86" s="64">
        <v>18277.692116482216</v>
      </c>
      <c r="C86" s="28">
        <v>1174.1848835177786</v>
      </c>
      <c r="D86" s="65">
        <f t="shared" si="7"/>
        <v>19451.876999999993</v>
      </c>
      <c r="E86" s="64">
        <v>18545.48004018585</v>
      </c>
      <c r="F86" s="28">
        <v>1191.3879598141493</v>
      </c>
      <c r="G86" s="65">
        <f t="shared" si="8"/>
        <v>19736.868</v>
      </c>
      <c r="H86" s="119">
        <f t="shared" si="9"/>
        <v>0.014651079687579921</v>
      </c>
      <c r="I86" s="125">
        <f t="shared" si="10"/>
        <v>0.014651079687579886</v>
      </c>
      <c r="J86" s="126">
        <f t="shared" si="11"/>
        <v>0.01465107968758005</v>
      </c>
      <c r="K86" s="31" t="s">
        <v>194</v>
      </c>
    </row>
    <row r="87" spans="1:11" ht="12.75">
      <c r="A87" s="2" t="s">
        <v>84</v>
      </c>
      <c r="B87" s="64">
        <v>11077.949423076925</v>
      </c>
      <c r="C87" s="28">
        <v>4997.958576923077</v>
      </c>
      <c r="D87" s="65">
        <f t="shared" si="7"/>
        <v>16075.908000000003</v>
      </c>
      <c r="E87" s="64">
        <v>12296.441250000002</v>
      </c>
      <c r="F87" s="28">
        <v>5547.696749999998</v>
      </c>
      <c r="G87" s="65">
        <f t="shared" si="8"/>
        <v>17844.138</v>
      </c>
      <c r="H87" s="119">
        <f t="shared" si="9"/>
        <v>0.10999254287844887</v>
      </c>
      <c r="I87" s="125">
        <f t="shared" si="10"/>
        <v>0.10999254287844853</v>
      </c>
      <c r="J87" s="126">
        <f t="shared" si="11"/>
        <v>0.10999254287844865</v>
      </c>
      <c r="K87" s="31" t="s">
        <v>172</v>
      </c>
    </row>
    <row r="88" spans="1:11" ht="12.75">
      <c r="A88" s="2" t="s">
        <v>85</v>
      </c>
      <c r="B88" s="64">
        <v>8220.552915961647</v>
      </c>
      <c r="C88" s="28">
        <v>636.687084038353</v>
      </c>
      <c r="D88" s="65">
        <f t="shared" si="7"/>
        <v>8857.24</v>
      </c>
      <c r="E88" s="64">
        <v>8537.987411167513</v>
      </c>
      <c r="F88" s="28">
        <v>661.2725888324873</v>
      </c>
      <c r="G88" s="65">
        <f t="shared" si="8"/>
        <v>9199.26</v>
      </c>
      <c r="H88" s="119">
        <f t="shared" si="9"/>
        <v>0.038614737773843735</v>
      </c>
      <c r="I88" s="125">
        <f t="shared" si="10"/>
        <v>0.03861473777384387</v>
      </c>
      <c r="J88" s="126">
        <f t="shared" si="11"/>
        <v>0.03861473777384382</v>
      </c>
      <c r="K88" s="31" t="s">
        <v>195</v>
      </c>
    </row>
    <row r="89" spans="1:11" ht="12.75">
      <c r="A89" s="2" t="s">
        <v>86</v>
      </c>
      <c r="B89" s="64">
        <v>5504.853119832401</v>
      </c>
      <c r="C89" s="28">
        <v>659.1718801675978</v>
      </c>
      <c r="D89" s="65">
        <f t="shared" si="7"/>
        <v>6164.024999999999</v>
      </c>
      <c r="E89" s="64">
        <v>6522.295706145252</v>
      </c>
      <c r="F89" s="28">
        <v>781.0042938547488</v>
      </c>
      <c r="G89" s="65">
        <f t="shared" si="8"/>
        <v>7303.3</v>
      </c>
      <c r="H89" s="119">
        <f t="shared" si="9"/>
        <v>0.18482647296206653</v>
      </c>
      <c r="I89" s="125">
        <f t="shared" si="10"/>
        <v>0.18482647296206636</v>
      </c>
      <c r="J89" s="126">
        <f t="shared" si="11"/>
        <v>0.18482647296206645</v>
      </c>
      <c r="K89" s="31" t="s">
        <v>196</v>
      </c>
    </row>
    <row r="90" spans="1:11" ht="12.75">
      <c r="A90" s="2" t="s">
        <v>87</v>
      </c>
      <c r="B90" s="64">
        <v>319</v>
      </c>
      <c r="C90" s="28">
        <v>0</v>
      </c>
      <c r="D90" s="65">
        <f t="shared" si="7"/>
        <v>319</v>
      </c>
      <c r="E90" s="64">
        <v>341</v>
      </c>
      <c r="F90" s="28">
        <v>0</v>
      </c>
      <c r="G90" s="65">
        <f t="shared" si="8"/>
        <v>341</v>
      </c>
      <c r="H90" s="119">
        <f t="shared" si="9"/>
        <v>0.06896551724137931</v>
      </c>
      <c r="I90" s="125" t="e">
        <f t="shared" si="10"/>
        <v>#DIV/0!</v>
      </c>
      <c r="J90" s="126">
        <f t="shared" si="11"/>
        <v>0.06896551724137931</v>
      </c>
      <c r="K90" s="31" t="s">
        <v>197</v>
      </c>
    </row>
    <row r="91" spans="1:11" ht="12.75">
      <c r="A91" s="2" t="s">
        <v>88</v>
      </c>
      <c r="B91" s="64">
        <v>1879.0942249240125</v>
      </c>
      <c r="C91" s="28">
        <v>1.9057750759878422</v>
      </c>
      <c r="D91" s="65">
        <f t="shared" si="7"/>
        <v>1881.0000000000002</v>
      </c>
      <c r="E91" s="64">
        <v>1562.615197568389</v>
      </c>
      <c r="F91" s="28">
        <v>1.5848024316109424</v>
      </c>
      <c r="G91" s="65">
        <f t="shared" si="8"/>
        <v>1564.2</v>
      </c>
      <c r="H91" s="119">
        <f t="shared" si="9"/>
        <v>-0.1684210526315791</v>
      </c>
      <c r="I91" s="125">
        <f t="shared" si="10"/>
        <v>-0.16842105263157903</v>
      </c>
      <c r="J91" s="126">
        <f t="shared" si="11"/>
        <v>-0.16842105263157903</v>
      </c>
      <c r="K91" s="31" t="s">
        <v>5</v>
      </c>
    </row>
    <row r="92" spans="1:11" ht="12.75">
      <c r="A92" s="2" t="s">
        <v>90</v>
      </c>
      <c r="B92" s="64">
        <v>32195.838453651417</v>
      </c>
      <c r="C92" s="28">
        <v>114011.45154634859</v>
      </c>
      <c r="D92" s="65">
        <f t="shared" si="7"/>
        <v>146207.29</v>
      </c>
      <c r="E92" s="64">
        <v>33651.79622286997</v>
      </c>
      <c r="F92" s="28">
        <v>119167.26877713001</v>
      </c>
      <c r="G92" s="65">
        <f t="shared" si="8"/>
        <v>152819.06499999997</v>
      </c>
      <c r="H92" s="119">
        <f t="shared" si="9"/>
        <v>0.04522192429666102</v>
      </c>
      <c r="I92" s="125">
        <f t="shared" si="10"/>
        <v>0.04522192429666112</v>
      </c>
      <c r="J92" s="126">
        <f t="shared" si="11"/>
        <v>0.045221924296661026</v>
      </c>
      <c r="K92" s="31" t="s">
        <v>199</v>
      </c>
    </row>
    <row r="93" spans="1:48" s="112" customFormat="1" ht="14.25" customHeight="1">
      <c r="A93" s="12" t="s">
        <v>89</v>
      </c>
      <c r="B93" s="39">
        <v>228600.5188422391</v>
      </c>
      <c r="C93" s="4">
        <v>50303.555157760835</v>
      </c>
      <c r="D93" s="143">
        <f t="shared" si="7"/>
        <v>278904.07399999996</v>
      </c>
      <c r="E93" s="39">
        <v>185488.68741889735</v>
      </c>
      <c r="F93" s="4">
        <v>40816.79458110265</v>
      </c>
      <c r="G93" s="143">
        <f t="shared" si="8"/>
        <v>226305.482</v>
      </c>
      <c r="H93" s="120">
        <f t="shared" si="9"/>
        <v>-0.18859026060694958</v>
      </c>
      <c r="I93" s="127">
        <f t="shared" si="10"/>
        <v>-0.1885902606069497</v>
      </c>
      <c r="J93" s="128">
        <f t="shared" si="11"/>
        <v>-0.1885902606069497</v>
      </c>
      <c r="K93" s="69" t="s">
        <v>198</v>
      </c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1"/>
    </row>
    <row r="94" spans="1:11" ht="15" customHeight="1" thickBot="1">
      <c r="A94" s="2" t="s">
        <v>91</v>
      </c>
      <c r="B94" s="5">
        <v>9363.149999999998</v>
      </c>
      <c r="C94" s="6">
        <v>11235.779999999999</v>
      </c>
      <c r="D94" s="65">
        <f t="shared" si="7"/>
        <v>20598.929999999997</v>
      </c>
      <c r="E94" s="5">
        <v>5448.6</v>
      </c>
      <c r="F94" s="6">
        <v>6538.319999999999</v>
      </c>
      <c r="G94" s="133">
        <f t="shared" si="8"/>
        <v>11986.919999999998</v>
      </c>
      <c r="H94" s="119">
        <f t="shared" si="9"/>
        <v>-0.41808045369346836</v>
      </c>
      <c r="I94" s="125">
        <f t="shared" si="10"/>
        <v>-0.4180804536934686</v>
      </c>
      <c r="J94" s="126">
        <f t="shared" si="11"/>
        <v>-0.4180804536934685</v>
      </c>
      <c r="K94" s="134" t="s">
        <v>200</v>
      </c>
    </row>
    <row r="95" spans="1:11" ht="13.5" customHeight="1" thickBot="1">
      <c r="A95" s="7" t="s">
        <v>92</v>
      </c>
      <c r="B95" s="85">
        <f>SUM(B56:B94)</f>
        <v>657626.1972170795</v>
      </c>
      <c r="C95" s="85">
        <f>SUM(C56:C94)</f>
        <v>336710.5367829205</v>
      </c>
      <c r="D95" s="86">
        <f>SUM(B95:C95)</f>
        <v>994336.7339999999</v>
      </c>
      <c r="E95" s="85">
        <f>SUM(E56:E94)</f>
        <v>602394.8319551385</v>
      </c>
      <c r="F95" s="85">
        <f>SUM(F56:F94)</f>
        <v>306784.95904486155</v>
      </c>
      <c r="G95" s="86">
        <f>SUM(E95:F95)</f>
        <v>909179.791</v>
      </c>
      <c r="H95" s="135">
        <f t="shared" si="9"/>
        <v>-0.08398595660523749</v>
      </c>
      <c r="I95" s="136">
        <f t="shared" si="10"/>
        <v>-0.08887627344240832</v>
      </c>
      <c r="J95" s="137">
        <f t="shared" si="11"/>
        <v>-0.08564195617859972</v>
      </c>
      <c r="K95" s="8" t="s">
        <v>201</v>
      </c>
    </row>
    <row r="96" spans="1:11" ht="13.5" thickBot="1">
      <c r="A96" s="18" t="s">
        <v>224</v>
      </c>
      <c r="B96" s="49"/>
      <c r="C96" s="49"/>
      <c r="D96" s="48"/>
      <c r="E96" s="49">
        <v>0</v>
      </c>
      <c r="F96" s="49">
        <v>0</v>
      </c>
      <c r="G96" s="48"/>
      <c r="H96" s="121" t="e">
        <f t="shared" si="9"/>
        <v>#DIV/0!</v>
      </c>
      <c r="I96" s="121" t="e">
        <f t="shared" si="10"/>
        <v>#DIV/0!</v>
      </c>
      <c r="J96" s="121" t="e">
        <f t="shared" si="11"/>
        <v>#DIV/0!</v>
      </c>
      <c r="K96" s="20" t="s">
        <v>225</v>
      </c>
    </row>
    <row r="97" spans="1:11" ht="13.5" thickBot="1">
      <c r="A97" s="9" t="s">
        <v>93</v>
      </c>
      <c r="B97" s="50">
        <v>5124.094499496539</v>
      </c>
      <c r="C97" s="10">
        <v>1708.0799052997004</v>
      </c>
      <c r="D97" s="51">
        <f>SUM(B97:C97)</f>
        <v>6832.17440479624</v>
      </c>
      <c r="E97" s="50">
        <v>11259.91070157891</v>
      </c>
      <c r="F97" s="10">
        <v>3752.3322984210895</v>
      </c>
      <c r="G97" s="51">
        <f>SUM(E97:F97)</f>
        <v>15012.243</v>
      </c>
      <c r="H97" s="135">
        <f t="shared" si="9"/>
        <v>1.1974439977024696</v>
      </c>
      <c r="I97" s="136">
        <f t="shared" si="10"/>
        <v>1.1968130921619289</v>
      </c>
      <c r="J97" s="137">
        <f t="shared" si="11"/>
        <v>1.197286267964894</v>
      </c>
      <c r="K97" s="11" t="s">
        <v>202</v>
      </c>
    </row>
    <row r="98" spans="1:11" ht="16.5" customHeight="1">
      <c r="A98" s="43" t="s">
        <v>94</v>
      </c>
      <c r="B98" s="81">
        <v>304707.11917097855</v>
      </c>
      <c r="C98" s="82">
        <v>1714459.9308290216</v>
      </c>
      <c r="D98" s="63">
        <f>SUM(B98:C98)</f>
        <v>2019167.0500000003</v>
      </c>
      <c r="E98" s="81">
        <v>310471.27384232293</v>
      </c>
      <c r="F98" s="82">
        <v>1746892.4261576775</v>
      </c>
      <c r="G98" s="65">
        <f aca="true" t="shared" si="12" ref="G98:G117">SUM(E98:F98)</f>
        <v>2057363.7000000004</v>
      </c>
      <c r="H98" s="119">
        <f t="shared" si="9"/>
        <v>0.018917033139977196</v>
      </c>
      <c r="I98" s="125">
        <f t="shared" si="10"/>
        <v>0.018917033139977384</v>
      </c>
      <c r="J98" s="126">
        <f t="shared" si="11"/>
        <v>0.018917033139977266</v>
      </c>
      <c r="K98" s="44" t="s">
        <v>203</v>
      </c>
    </row>
    <row r="99" spans="1:11" ht="12.75">
      <c r="A99" s="2" t="s">
        <v>95</v>
      </c>
      <c r="B99" s="64">
        <v>180799.6810307401</v>
      </c>
      <c r="C99" s="28">
        <v>4758.768969259941</v>
      </c>
      <c r="D99" s="65">
        <f>SUM(B99:C99)</f>
        <v>185558.45000000004</v>
      </c>
      <c r="E99" s="64">
        <v>212669.67148867238</v>
      </c>
      <c r="F99" s="28">
        <v>5597.608511327676</v>
      </c>
      <c r="G99" s="65">
        <f t="shared" si="12"/>
        <v>218267.28000000006</v>
      </c>
      <c r="H99" s="119">
        <f t="shared" si="9"/>
        <v>0.17627238209847096</v>
      </c>
      <c r="I99" s="125">
        <f t="shared" si="10"/>
        <v>0.176272382098471</v>
      </c>
      <c r="J99" s="126">
        <f t="shared" si="11"/>
        <v>0.1762723820984709</v>
      </c>
      <c r="K99" s="3" t="s">
        <v>204</v>
      </c>
    </row>
    <row r="100" spans="1:11" ht="12.75">
      <c r="A100" s="2" t="s">
        <v>96</v>
      </c>
      <c r="B100" s="64">
        <v>50790.785731728</v>
      </c>
      <c r="C100" s="28">
        <v>490097.98926827207</v>
      </c>
      <c r="D100" s="65">
        <f aca="true" t="shared" si="13" ref="D100:D117">SUM(B100:C100)</f>
        <v>540888.775</v>
      </c>
      <c r="E100" s="64">
        <v>39885.32277208552</v>
      </c>
      <c r="F100" s="28">
        <v>384867.3772279145</v>
      </c>
      <c r="G100" s="65">
        <f t="shared" si="12"/>
        <v>424752.70000000007</v>
      </c>
      <c r="H100" s="119">
        <f t="shared" si="9"/>
        <v>-0.21471341312268874</v>
      </c>
      <c r="I100" s="125">
        <f t="shared" si="10"/>
        <v>-0.21471341312268868</v>
      </c>
      <c r="J100" s="126">
        <f t="shared" si="11"/>
        <v>-0.21471341312268857</v>
      </c>
      <c r="K100" s="3" t="s">
        <v>205</v>
      </c>
    </row>
    <row r="101" spans="1:11" ht="12.75">
      <c r="A101" s="2" t="s">
        <v>97</v>
      </c>
      <c r="B101" s="64">
        <v>104723.34238955812</v>
      </c>
      <c r="C101" s="28">
        <v>81995.61661044188</v>
      </c>
      <c r="D101" s="65">
        <f t="shared" si="13"/>
        <v>186718.959</v>
      </c>
      <c r="E101" s="64">
        <v>96063.77578049133</v>
      </c>
      <c r="F101" s="28">
        <v>75215.40421950867</v>
      </c>
      <c r="G101" s="65">
        <f t="shared" si="12"/>
        <v>171279.18</v>
      </c>
      <c r="H101" s="119">
        <f t="shared" si="9"/>
        <v>-0.08268993723342269</v>
      </c>
      <c r="I101" s="125">
        <f t="shared" si="10"/>
        <v>-0.08268993723342251</v>
      </c>
      <c r="J101" s="126">
        <f t="shared" si="11"/>
        <v>-0.0826899372334226</v>
      </c>
      <c r="K101" s="3" t="s">
        <v>206</v>
      </c>
    </row>
    <row r="102" spans="1:11" ht="12.75">
      <c r="A102" s="2" t="s">
        <v>98</v>
      </c>
      <c r="B102" s="64">
        <v>266844.5839533173</v>
      </c>
      <c r="C102" s="28">
        <v>51349.710046682696</v>
      </c>
      <c r="D102" s="65">
        <f t="shared" si="13"/>
        <v>318194.294</v>
      </c>
      <c r="E102" s="64">
        <v>285610.0144323393</v>
      </c>
      <c r="F102" s="28">
        <v>54960.79856766066</v>
      </c>
      <c r="G102" s="65">
        <f t="shared" si="12"/>
        <v>340570.81299999997</v>
      </c>
      <c r="H102" s="119">
        <f t="shared" si="9"/>
        <v>0.07032344520923409</v>
      </c>
      <c r="I102" s="125">
        <f t="shared" si="10"/>
        <v>0.07032344520923445</v>
      </c>
      <c r="J102" s="126">
        <f t="shared" si="11"/>
        <v>0.07032344520923424</v>
      </c>
      <c r="K102" s="3" t="s">
        <v>207</v>
      </c>
    </row>
    <row r="103" spans="1:11" ht="12.75">
      <c r="A103" s="2" t="s">
        <v>99</v>
      </c>
      <c r="B103" s="64">
        <v>31578.621841020602</v>
      </c>
      <c r="C103" s="28">
        <v>4007.1971589793975</v>
      </c>
      <c r="D103" s="65">
        <f t="shared" si="13"/>
        <v>35585.819</v>
      </c>
      <c r="E103" s="64">
        <v>52419.6856136221</v>
      </c>
      <c r="F103" s="28">
        <v>6651.842386377896</v>
      </c>
      <c r="G103" s="65">
        <f t="shared" si="12"/>
        <v>59071.528</v>
      </c>
      <c r="H103" s="119">
        <f t="shared" si="9"/>
        <v>0.6599738227185385</v>
      </c>
      <c r="I103" s="125">
        <f t="shared" si="10"/>
        <v>0.6599738227185382</v>
      </c>
      <c r="J103" s="126">
        <f t="shared" si="11"/>
        <v>0.6599738227185383</v>
      </c>
      <c r="K103" s="3" t="s">
        <v>208</v>
      </c>
    </row>
    <row r="104" spans="1:11" ht="12.75">
      <c r="A104" s="2" t="s">
        <v>100</v>
      </c>
      <c r="B104" s="64">
        <v>18329.996050464026</v>
      </c>
      <c r="C104" s="28">
        <v>1091.5039495359752</v>
      </c>
      <c r="D104" s="65">
        <f t="shared" si="13"/>
        <v>19421.5</v>
      </c>
      <c r="E104" s="64">
        <v>17589.04289806498</v>
      </c>
      <c r="F104" s="28">
        <v>1047.3821019350198</v>
      </c>
      <c r="G104" s="65">
        <f t="shared" si="12"/>
        <v>18636.425000000003</v>
      </c>
      <c r="H104" s="119">
        <f t="shared" si="9"/>
        <v>-0.04042298483639265</v>
      </c>
      <c r="I104" s="125">
        <f t="shared" si="10"/>
        <v>-0.04042298483639258</v>
      </c>
      <c r="J104" s="126">
        <f t="shared" si="11"/>
        <v>-0.040422984836392506</v>
      </c>
      <c r="K104" s="3" t="s">
        <v>209</v>
      </c>
    </row>
    <row r="105" spans="1:11" ht="12.75">
      <c r="A105" s="2" t="s">
        <v>101</v>
      </c>
      <c r="B105" s="64">
        <v>31230.13531268261</v>
      </c>
      <c r="C105" s="28">
        <v>3843.89668731739</v>
      </c>
      <c r="D105" s="65">
        <f t="shared" si="13"/>
        <v>35074.032</v>
      </c>
      <c r="E105" s="64">
        <v>34261.22313048548</v>
      </c>
      <c r="F105" s="28">
        <v>4216.971869514533</v>
      </c>
      <c r="G105" s="65">
        <f t="shared" si="12"/>
        <v>38478.195000000014</v>
      </c>
      <c r="H105" s="119">
        <f t="shared" si="9"/>
        <v>0.09705650607834347</v>
      </c>
      <c r="I105" s="125">
        <f t="shared" si="10"/>
        <v>0.09705650607834307</v>
      </c>
      <c r="J105" s="126">
        <f t="shared" si="11"/>
        <v>0.09705650607834351</v>
      </c>
      <c r="K105" s="3" t="s">
        <v>210</v>
      </c>
    </row>
    <row r="106" spans="1:11" ht="12.75">
      <c r="A106" s="2" t="s">
        <v>102</v>
      </c>
      <c r="B106" s="64">
        <v>5173.427803744623</v>
      </c>
      <c r="C106" s="28">
        <v>2212.9401962553775</v>
      </c>
      <c r="D106" s="65">
        <f t="shared" si="13"/>
        <v>7386.368</v>
      </c>
      <c r="E106" s="64">
        <v>3952.5316544993934</v>
      </c>
      <c r="F106" s="28">
        <v>1690.700345500607</v>
      </c>
      <c r="G106" s="65">
        <f t="shared" si="12"/>
        <v>5643.232</v>
      </c>
      <c r="H106" s="119">
        <f t="shared" si="9"/>
        <v>-0.23599365750528542</v>
      </c>
      <c r="I106" s="125">
        <f t="shared" si="10"/>
        <v>-0.23599365750528534</v>
      </c>
      <c r="J106" s="126">
        <f t="shared" si="11"/>
        <v>-0.23599365750528545</v>
      </c>
      <c r="K106" s="3" t="s">
        <v>211</v>
      </c>
    </row>
    <row r="107" spans="1:11" ht="12.75">
      <c r="A107" s="2" t="s">
        <v>103</v>
      </c>
      <c r="B107" s="64">
        <v>6854.240243596377</v>
      </c>
      <c r="C107" s="28">
        <v>6335.727756403623</v>
      </c>
      <c r="D107" s="65">
        <f t="shared" si="13"/>
        <v>13189.968</v>
      </c>
      <c r="E107" s="64">
        <v>6166.099875679172</v>
      </c>
      <c r="F107" s="28">
        <v>5699.644124320827</v>
      </c>
      <c r="G107" s="65">
        <f t="shared" si="12"/>
        <v>11865.743999999999</v>
      </c>
      <c r="H107" s="119">
        <f t="shared" si="9"/>
        <v>-0.1003963011889034</v>
      </c>
      <c r="I107" s="125">
        <f t="shared" si="10"/>
        <v>-0.10039630118890377</v>
      </c>
      <c r="J107" s="126">
        <f t="shared" si="11"/>
        <v>-0.1003963011889037</v>
      </c>
      <c r="K107" s="3" t="s">
        <v>212</v>
      </c>
    </row>
    <row r="108" spans="1:11" ht="12.75">
      <c r="A108" s="2" t="s">
        <v>104</v>
      </c>
      <c r="B108" s="64">
        <v>4850.19812151832</v>
      </c>
      <c r="C108" s="28">
        <v>394.59187848168017</v>
      </c>
      <c r="D108" s="65">
        <f t="shared" si="13"/>
        <v>5244.79</v>
      </c>
      <c r="E108" s="64">
        <v>4782.024447163708</v>
      </c>
      <c r="F108" s="28">
        <v>389.04555283629315</v>
      </c>
      <c r="G108" s="65">
        <f t="shared" si="12"/>
        <v>5171.0700000000015</v>
      </c>
      <c r="H108" s="119">
        <f t="shared" si="9"/>
        <v>-0.014055853523210381</v>
      </c>
      <c r="I108" s="125">
        <f t="shared" si="10"/>
        <v>-0.014055853523210603</v>
      </c>
      <c r="J108" s="126">
        <f t="shared" si="11"/>
        <v>-0.014055853523210355</v>
      </c>
      <c r="K108" s="3" t="s">
        <v>213</v>
      </c>
    </row>
    <row r="109" spans="1:11" ht="12.75">
      <c r="A109" s="2" t="s">
        <v>105</v>
      </c>
      <c r="B109" s="64">
        <v>531.9159268867924</v>
      </c>
      <c r="C109" s="28">
        <v>543.7550731132076</v>
      </c>
      <c r="D109" s="65">
        <f t="shared" si="13"/>
        <v>1075.6709999999998</v>
      </c>
      <c r="E109" s="64">
        <v>346.6739433962264</v>
      </c>
      <c r="F109" s="28">
        <v>354.3900566037736</v>
      </c>
      <c r="G109" s="65">
        <f t="shared" si="12"/>
        <v>701.064</v>
      </c>
      <c r="H109" s="119">
        <f t="shared" si="9"/>
        <v>-0.34825425246195163</v>
      </c>
      <c r="I109" s="125">
        <f t="shared" si="10"/>
        <v>-0.3482542524619517</v>
      </c>
      <c r="J109" s="126">
        <f t="shared" si="11"/>
        <v>-0.3482542524619516</v>
      </c>
      <c r="K109" s="3" t="s">
        <v>214</v>
      </c>
    </row>
    <row r="110" spans="1:11" ht="12.75">
      <c r="A110" s="2" t="s">
        <v>106</v>
      </c>
      <c r="B110" s="64">
        <v>312.144</v>
      </c>
      <c r="C110" s="28">
        <v>0</v>
      </c>
      <c r="D110" s="65">
        <f t="shared" si="13"/>
        <v>312.144</v>
      </c>
      <c r="E110" s="64">
        <v>228.534</v>
      </c>
      <c r="F110" s="28">
        <v>0</v>
      </c>
      <c r="G110" s="65">
        <f t="shared" si="12"/>
        <v>228.534</v>
      </c>
      <c r="H110" s="119">
        <f t="shared" si="9"/>
        <v>-0.2678571428571429</v>
      </c>
      <c r="I110" s="125" t="e">
        <f t="shared" si="10"/>
        <v>#DIV/0!</v>
      </c>
      <c r="J110" s="126">
        <f t="shared" si="11"/>
        <v>-0.2678571428571429</v>
      </c>
      <c r="K110" s="3" t="s">
        <v>215</v>
      </c>
    </row>
    <row r="111" spans="1:11" ht="12.75">
      <c r="A111" s="2" t="s">
        <v>107</v>
      </c>
      <c r="B111" s="64">
        <v>35.30200000000001</v>
      </c>
      <c r="C111" s="28">
        <v>0</v>
      </c>
      <c r="D111" s="65">
        <f t="shared" si="13"/>
        <v>35.30200000000001</v>
      </c>
      <c r="E111" s="64">
        <v>49.237</v>
      </c>
      <c r="F111" s="28">
        <v>0</v>
      </c>
      <c r="G111" s="65">
        <f t="shared" si="12"/>
        <v>49.237</v>
      </c>
      <c r="H111" s="119">
        <f t="shared" si="9"/>
        <v>0.39473684210526294</v>
      </c>
      <c r="I111" s="125" t="e">
        <f t="shared" si="10"/>
        <v>#DIV/0!</v>
      </c>
      <c r="J111" s="126">
        <f t="shared" si="11"/>
        <v>0.39473684210526294</v>
      </c>
      <c r="K111" s="3" t="s">
        <v>216</v>
      </c>
    </row>
    <row r="112" spans="1:11" ht="12" customHeight="1">
      <c r="A112" s="2" t="s">
        <v>108</v>
      </c>
      <c r="B112" s="64">
        <v>606711.2561636624</v>
      </c>
      <c r="C112" s="28">
        <v>510290.6853445496</v>
      </c>
      <c r="D112" s="65">
        <f t="shared" si="13"/>
        <v>1117001.9415082121</v>
      </c>
      <c r="E112" s="64">
        <v>644360.2501344382</v>
      </c>
      <c r="F112" s="28">
        <v>541956.3759687194</v>
      </c>
      <c r="G112" s="65">
        <f t="shared" si="12"/>
        <v>1186316.6261031576</v>
      </c>
      <c r="H112" s="119">
        <f t="shared" si="9"/>
        <v>0.0620542203367656</v>
      </c>
      <c r="I112" s="125">
        <f t="shared" si="10"/>
        <v>0.06205422033676554</v>
      </c>
      <c r="J112" s="126">
        <f t="shared" si="11"/>
        <v>0.06205422033676557</v>
      </c>
      <c r="K112" s="3" t="s">
        <v>217</v>
      </c>
    </row>
    <row r="113" spans="1:11" ht="12.75">
      <c r="A113" s="2" t="s">
        <v>109</v>
      </c>
      <c r="B113" s="64">
        <v>88146.00670005284</v>
      </c>
      <c r="C113" s="28">
        <v>49289.25883641255</v>
      </c>
      <c r="D113" s="65">
        <f t="shared" si="13"/>
        <v>137435.2655364654</v>
      </c>
      <c r="E113" s="64">
        <v>89682.1802247143</v>
      </c>
      <c r="F113" s="28">
        <v>50148.2524234089</v>
      </c>
      <c r="G113" s="65">
        <f t="shared" si="12"/>
        <v>139830.4326481232</v>
      </c>
      <c r="H113" s="119">
        <f t="shared" si="9"/>
        <v>0.017427602022730644</v>
      </c>
      <c r="I113" s="125">
        <f t="shared" si="10"/>
        <v>0.01742760202273053</v>
      </c>
      <c r="J113" s="126">
        <f t="shared" si="11"/>
        <v>0.017427602022730602</v>
      </c>
      <c r="K113" s="3" t="s">
        <v>218</v>
      </c>
    </row>
    <row r="114" spans="1:11" ht="12.75">
      <c r="A114" s="2" t="s">
        <v>110</v>
      </c>
      <c r="B114" s="64">
        <v>48402.66698522537</v>
      </c>
      <c r="C114" s="28">
        <v>43701.401323421946</v>
      </c>
      <c r="D114" s="65">
        <f t="shared" si="13"/>
        <v>92104.06830864731</v>
      </c>
      <c r="E114" s="64">
        <v>44983.401767045456</v>
      </c>
      <c r="F114" s="28">
        <v>40614.2433042882</v>
      </c>
      <c r="G114" s="65">
        <f t="shared" si="12"/>
        <v>85597.64507133365</v>
      </c>
      <c r="H114" s="119">
        <f t="shared" si="9"/>
        <v>-0.07064208299149351</v>
      </c>
      <c r="I114" s="125">
        <f t="shared" si="10"/>
        <v>-0.07064208299149377</v>
      </c>
      <c r="J114" s="126">
        <f t="shared" si="11"/>
        <v>-0.07064208299149363</v>
      </c>
      <c r="K114" s="3" t="s">
        <v>219</v>
      </c>
    </row>
    <row r="115" spans="1:11" ht="12" customHeight="1">
      <c r="A115" s="2" t="s">
        <v>111</v>
      </c>
      <c r="B115" s="64">
        <v>29745.01067197076</v>
      </c>
      <c r="C115" s="28">
        <v>8001.987831179149</v>
      </c>
      <c r="D115" s="65">
        <f t="shared" si="13"/>
        <v>37746.99850314991</v>
      </c>
      <c r="E115" s="64">
        <v>27564.571722936264</v>
      </c>
      <c r="F115" s="28">
        <v>7415.407240261948</v>
      </c>
      <c r="G115" s="65">
        <f t="shared" si="12"/>
        <v>34979.97896319821</v>
      </c>
      <c r="H115" s="119">
        <f t="shared" si="9"/>
        <v>-0.0733043592782826</v>
      </c>
      <c r="I115" s="125">
        <f t="shared" si="10"/>
        <v>-0.07330435927828255</v>
      </c>
      <c r="J115" s="126">
        <f t="shared" si="11"/>
        <v>-0.07330435927828259</v>
      </c>
      <c r="K115" s="3" t="s">
        <v>6</v>
      </c>
    </row>
    <row r="116" spans="1:11" ht="12.75">
      <c r="A116" s="2" t="s">
        <v>112</v>
      </c>
      <c r="B116" s="64">
        <v>19722.170204870083</v>
      </c>
      <c r="C116" s="28">
        <v>2678.4586974338094</v>
      </c>
      <c r="D116" s="65">
        <f t="shared" si="13"/>
        <v>22400.62890230389</v>
      </c>
      <c r="E116" s="64">
        <v>16191.787939613052</v>
      </c>
      <c r="F116" s="28">
        <v>2198.999135660594</v>
      </c>
      <c r="G116" s="65">
        <f t="shared" si="12"/>
        <v>18390.787075273645</v>
      </c>
      <c r="H116" s="119">
        <f t="shared" si="9"/>
        <v>-0.1790057700843317</v>
      </c>
      <c r="I116" s="125">
        <f t="shared" si="10"/>
        <v>-0.17900577008433177</v>
      </c>
      <c r="J116" s="126">
        <f t="shared" si="11"/>
        <v>-0.17900577008433172</v>
      </c>
      <c r="K116" s="3" t="s">
        <v>220</v>
      </c>
    </row>
    <row r="117" spans="1:11" ht="12.75">
      <c r="A117" s="2" t="s">
        <v>113</v>
      </c>
      <c r="B117" s="64">
        <v>13691.96048949477</v>
      </c>
      <c r="C117" s="28">
        <v>4499.975019846304</v>
      </c>
      <c r="D117" s="65">
        <f t="shared" si="13"/>
        <v>18191.935509341074</v>
      </c>
      <c r="E117" s="64">
        <v>13310.318698510326</v>
      </c>
      <c r="F117" s="28">
        <v>4374.545317702694</v>
      </c>
      <c r="G117" s="65">
        <f t="shared" si="12"/>
        <v>17684.864016213018</v>
      </c>
      <c r="H117" s="119">
        <f t="shared" si="9"/>
        <v>-0.027873421872438263</v>
      </c>
      <c r="I117" s="125">
        <f t="shared" si="10"/>
        <v>-0.02787342187243842</v>
      </c>
      <c r="J117" s="126">
        <f t="shared" si="11"/>
        <v>-0.0278734218724384</v>
      </c>
      <c r="K117" s="3" t="s">
        <v>221</v>
      </c>
    </row>
    <row r="118" spans="1:11" ht="12.75">
      <c r="A118" s="12" t="s">
        <v>114</v>
      </c>
      <c r="B118" s="52">
        <f>SUM(B98:B117)</f>
        <v>1813180.5647915117</v>
      </c>
      <c r="C118" s="40">
        <f>SUM(C98:C117)</f>
        <v>2979553.395476607</v>
      </c>
      <c r="D118" s="53">
        <f>SUM(B118:C118)</f>
        <v>4792733.960268119</v>
      </c>
      <c r="E118" s="52">
        <f>SUM(E98:E117)</f>
        <v>1900587.6213660801</v>
      </c>
      <c r="F118" s="40">
        <f>SUM(F98:F117)</f>
        <v>2934291.4145112187</v>
      </c>
      <c r="G118" s="53">
        <f>SUM(E118:F118)</f>
        <v>4834879.035877299</v>
      </c>
      <c r="H118" s="120">
        <f t="shared" si="9"/>
        <v>0.04820648217383627</v>
      </c>
      <c r="I118" s="127">
        <f t="shared" si="10"/>
        <v>-0.015190860829714515</v>
      </c>
      <c r="J118" s="128">
        <f t="shared" si="11"/>
        <v>0.008793535372203613</v>
      </c>
      <c r="K118" s="13" t="s">
        <v>222</v>
      </c>
    </row>
    <row r="119" spans="1:11" ht="33.75" customHeight="1" thickBot="1">
      <c r="A119" s="83" t="s">
        <v>234</v>
      </c>
      <c r="B119" s="47">
        <v>819024.8312789261</v>
      </c>
      <c r="C119" s="45">
        <v>6440.63272107382</v>
      </c>
      <c r="D119" s="46">
        <f>SUM(B119:C119)</f>
        <v>825465.4639999999</v>
      </c>
      <c r="E119" s="47">
        <v>861418.0522313215</v>
      </c>
      <c r="F119" s="45">
        <v>6774.003768678509</v>
      </c>
      <c r="G119" s="46">
        <f>SUM(E119:F119)</f>
        <v>868192.056</v>
      </c>
      <c r="H119" s="138">
        <f t="shared" si="9"/>
        <v>0.051760605214126856</v>
      </c>
      <c r="I119" s="139">
        <f t="shared" si="10"/>
        <v>0.051760605214126766</v>
      </c>
      <c r="J119" s="140">
        <f t="shared" si="11"/>
        <v>0.051760605214126884</v>
      </c>
      <c r="K119" s="84" t="s">
        <v>235</v>
      </c>
    </row>
    <row r="120" spans="1:14" ht="29.25" customHeight="1" thickBot="1">
      <c r="A120" s="142" t="s">
        <v>230</v>
      </c>
      <c r="B120" s="89">
        <f>SUM(B119,B118,B97,B95,B55,B28,B18)</f>
        <v>3728723.7471673773</v>
      </c>
      <c r="C120" s="89">
        <f>SUM(C119,C118,C97,C95,C55,C28,C18)</f>
        <v>3371758.7610392887</v>
      </c>
      <c r="D120" s="90">
        <f>SUM(B120:C120)</f>
        <v>7100482.5082066655</v>
      </c>
      <c r="E120" s="89">
        <f>SUM(E119,E118,E97,E95,E55,E28,E18)</f>
        <v>3788891.3849080186</v>
      </c>
      <c r="F120" s="89">
        <f>SUM(F119,F118,F97,F95,F55,F28,F18)</f>
        <v>3295660.388990906</v>
      </c>
      <c r="G120" s="90">
        <f>SUM(E120:F120)</f>
        <v>7084551.773898925</v>
      </c>
      <c r="H120" s="135">
        <f t="shared" si="9"/>
        <v>0.01613625514262066</v>
      </c>
      <c r="I120" s="136">
        <f t="shared" si="10"/>
        <v>-0.022569340644324917</v>
      </c>
      <c r="J120" s="137">
        <f t="shared" si="11"/>
        <v>-0.0022436129219849826</v>
      </c>
      <c r="K120" s="141" t="s">
        <v>223</v>
      </c>
      <c r="L120" s="55"/>
      <c r="M120" s="55"/>
      <c r="N120" s="55"/>
    </row>
    <row r="121" spans="1:14" s="55" customFormat="1" ht="14.25" customHeight="1">
      <c r="A121" s="58" t="s">
        <v>228</v>
      </c>
      <c r="B121" s="60"/>
      <c r="C121" s="60"/>
      <c r="D121" s="59"/>
      <c r="E121" s="60"/>
      <c r="F121" s="60"/>
      <c r="G121" s="68"/>
      <c r="H121" s="68"/>
      <c r="I121" s="68"/>
      <c r="J121" s="68"/>
      <c r="K121" s="61" t="s">
        <v>229</v>
      </c>
      <c r="L121" s="1"/>
      <c r="M121" s="1"/>
      <c r="N121" s="1"/>
    </row>
    <row r="122" spans="1:48" ht="12" customHeight="1">
      <c r="A122" s="18" t="s">
        <v>226</v>
      </c>
      <c r="B122" s="56"/>
      <c r="C122" s="56"/>
      <c r="D122" s="87"/>
      <c r="E122" s="146"/>
      <c r="F122" s="144"/>
      <c r="G122" s="48"/>
      <c r="H122" s="56"/>
      <c r="I122" s="56"/>
      <c r="J122" s="56"/>
      <c r="K122" s="57" t="s">
        <v>227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11" ht="15.75">
      <c r="A123" s="41"/>
      <c r="B123" s="19"/>
      <c r="C123" s="19"/>
      <c r="D123" s="19"/>
      <c r="E123" s="19"/>
      <c r="F123" s="145"/>
      <c r="G123" s="1"/>
      <c r="H123" s="42"/>
      <c r="I123" s="42"/>
      <c r="J123" s="42"/>
      <c r="K123" s="35"/>
    </row>
    <row r="124" ht="12.75">
      <c r="D124" s="88"/>
    </row>
    <row r="143" spans="1:11" ht="12.75">
      <c r="A143" s="18"/>
      <c r="B143" s="17"/>
      <c r="C143" s="17"/>
      <c r="D143" s="19"/>
      <c r="E143" s="17"/>
      <c r="F143" s="17"/>
      <c r="G143" s="19"/>
      <c r="H143" s="17"/>
      <c r="I143" s="17"/>
      <c r="J143" s="17"/>
      <c r="K143" s="20"/>
    </row>
    <row r="144" spans="1:11" ht="12.75">
      <c r="A144" s="18"/>
      <c r="B144" s="17"/>
      <c r="C144" s="17"/>
      <c r="D144" s="19"/>
      <c r="E144" s="17"/>
      <c r="F144" s="17"/>
      <c r="G144" s="19"/>
      <c r="H144" s="17"/>
      <c r="I144" s="17"/>
      <c r="J144" s="17"/>
      <c r="K144" s="20"/>
    </row>
    <row r="145" spans="1:11" ht="12.75">
      <c r="A145" s="18"/>
      <c r="B145" s="17"/>
      <c r="C145" s="17"/>
      <c r="D145" s="19"/>
      <c r="E145" s="17"/>
      <c r="F145" s="17"/>
      <c r="G145" s="19"/>
      <c r="H145" s="17"/>
      <c r="I145" s="17"/>
      <c r="J145" s="17"/>
      <c r="K145" s="20"/>
    </row>
    <row r="146" spans="1:11" ht="12.75">
      <c r="A146" s="18"/>
      <c r="B146" s="17"/>
      <c r="C146" s="17"/>
      <c r="D146" s="19"/>
      <c r="E146" s="17"/>
      <c r="F146" s="17"/>
      <c r="G146" s="19"/>
      <c r="H146" s="17"/>
      <c r="I146" s="17"/>
      <c r="J146" s="17"/>
      <c r="K146" s="20"/>
    </row>
    <row r="147" spans="1:11" ht="12.75">
      <c r="A147" s="18"/>
      <c r="B147" s="17"/>
      <c r="C147" s="17"/>
      <c r="D147" s="19"/>
      <c r="E147" s="17"/>
      <c r="F147" s="17"/>
      <c r="G147" s="19"/>
      <c r="H147" s="17"/>
      <c r="I147" s="17"/>
      <c r="J147" s="17"/>
      <c r="K147" s="20"/>
    </row>
    <row r="148" spans="1:11" ht="12.75">
      <c r="A148" s="18"/>
      <c r="B148" s="17"/>
      <c r="C148" s="17"/>
      <c r="D148" s="19"/>
      <c r="E148" s="17"/>
      <c r="F148" s="17"/>
      <c r="G148" s="19"/>
      <c r="H148" s="17"/>
      <c r="I148" s="17"/>
      <c r="J148" s="17"/>
      <c r="K148" s="20"/>
    </row>
    <row r="149" spans="1:11" ht="12.75">
      <c r="A149" s="18"/>
      <c r="B149" s="17"/>
      <c r="C149" s="17"/>
      <c r="D149" s="19"/>
      <c r="E149" s="17"/>
      <c r="F149" s="17"/>
      <c r="G149" s="19"/>
      <c r="H149" s="17"/>
      <c r="I149" s="17"/>
      <c r="J149" s="17"/>
      <c r="K149" s="20"/>
    </row>
    <row r="150" spans="1:11" ht="12.75">
      <c r="A150" s="18"/>
      <c r="B150" s="17"/>
      <c r="C150" s="17"/>
      <c r="D150" s="19"/>
      <c r="E150" s="17"/>
      <c r="F150" s="17"/>
      <c r="G150" s="19"/>
      <c r="H150" s="17"/>
      <c r="I150" s="17"/>
      <c r="J150" s="17"/>
      <c r="K150" s="20"/>
    </row>
    <row r="151" spans="1:11" ht="12.75">
      <c r="A151" s="18"/>
      <c r="B151" s="17"/>
      <c r="C151" s="17"/>
      <c r="D151" s="19"/>
      <c r="E151" s="17"/>
      <c r="F151" s="17"/>
      <c r="G151" s="19"/>
      <c r="H151" s="17"/>
      <c r="I151" s="17"/>
      <c r="J151" s="17"/>
      <c r="K151" s="20"/>
    </row>
    <row r="152" spans="1:11" ht="12.75">
      <c r="A152" s="18"/>
      <c r="B152" s="17"/>
      <c r="C152" s="17"/>
      <c r="D152" s="19"/>
      <c r="E152" s="17"/>
      <c r="F152" s="17"/>
      <c r="G152" s="19"/>
      <c r="H152" s="17"/>
      <c r="I152" s="17"/>
      <c r="J152" s="17"/>
      <c r="K152" s="20"/>
    </row>
  </sheetData>
  <sheetProtection/>
  <mergeCells count="7">
    <mergeCell ref="A1:K1"/>
    <mergeCell ref="A2:K2"/>
    <mergeCell ref="A3:A5"/>
    <mergeCell ref="K3:K5"/>
    <mergeCell ref="B3:D3"/>
    <mergeCell ref="E3:G3"/>
    <mergeCell ref="H3:J3"/>
  </mergeCells>
  <printOptions/>
  <pageMargins left="0.26" right="0.17" top="0.79" bottom="0.89" header="0.35" footer="0.5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2010-03-23T07:50:12Z</cp:lastPrinted>
  <dcterms:created xsi:type="dcterms:W3CDTF">1996-10-14T23:33:28Z</dcterms:created>
  <dcterms:modified xsi:type="dcterms:W3CDTF">2010-03-23T07:50:13Z</dcterms:modified>
  <cp:category/>
  <cp:version/>
  <cp:contentType/>
  <cp:contentStatus/>
</cp:coreProperties>
</file>