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795" yWindow="300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159" i="1" l="1"/>
  <c r="J147" i="1" l="1"/>
  <c r="B139" i="1"/>
  <c r="J157" i="1" l="1"/>
  <c r="I157" i="1"/>
  <c r="H157" i="1"/>
  <c r="G157" i="1"/>
  <c r="F157" i="1"/>
  <c r="E157" i="1"/>
  <c r="D157" i="1"/>
  <c r="C218" i="1" s="1"/>
  <c r="C157" i="1"/>
  <c r="B157" i="1"/>
  <c r="B218" i="1" s="1"/>
  <c r="J152" i="1"/>
  <c r="I152" i="1"/>
  <c r="H152" i="1"/>
  <c r="G152" i="1"/>
  <c r="F152" i="1"/>
  <c r="E152" i="1"/>
  <c r="D152" i="1"/>
  <c r="B152" i="1"/>
  <c r="J151" i="1"/>
  <c r="I151" i="1"/>
  <c r="I153" i="1" s="1"/>
  <c r="H151" i="1"/>
  <c r="H153" i="1" s="1"/>
  <c r="G151" i="1"/>
  <c r="G153" i="1" s="1"/>
  <c r="F151" i="1"/>
  <c r="E151" i="1"/>
  <c r="E153" i="1" s="1"/>
  <c r="D217" i="1" s="1"/>
  <c r="D151" i="1"/>
  <c r="D153" i="1" s="1"/>
  <c r="C217" i="1" s="1"/>
  <c r="C151" i="1"/>
  <c r="C153" i="1" s="1"/>
  <c r="B151" i="1"/>
  <c r="J146" i="1"/>
  <c r="I146" i="1"/>
  <c r="H146" i="1"/>
  <c r="G146" i="1"/>
  <c r="F146" i="1"/>
  <c r="E146" i="1"/>
  <c r="D146" i="1"/>
  <c r="J145" i="1"/>
  <c r="I145" i="1"/>
  <c r="H145" i="1"/>
  <c r="G145" i="1"/>
  <c r="F145" i="1"/>
  <c r="E145" i="1"/>
  <c r="D145" i="1"/>
  <c r="C145" i="1"/>
  <c r="B145" i="1"/>
  <c r="J144" i="1"/>
  <c r="I144" i="1"/>
  <c r="H144" i="1"/>
  <c r="H147" i="1" s="1"/>
  <c r="G144" i="1"/>
  <c r="F144" i="1"/>
  <c r="E144" i="1"/>
  <c r="D144" i="1"/>
  <c r="D147" i="1" s="1"/>
  <c r="C216" i="1" s="1"/>
  <c r="C144" i="1"/>
  <c r="B144" i="1"/>
  <c r="J138" i="1"/>
  <c r="J139" i="1" s="1"/>
  <c r="I138" i="1"/>
  <c r="I139" i="1" s="1"/>
  <c r="H138" i="1"/>
  <c r="H139" i="1" s="1"/>
  <c r="G138" i="1"/>
  <c r="G139" i="1" s="1"/>
  <c r="F138" i="1"/>
  <c r="F139" i="1" s="1"/>
  <c r="E138" i="1"/>
  <c r="D138" i="1"/>
  <c r="C138" i="1"/>
  <c r="C139" i="1" s="1"/>
  <c r="B215" i="1"/>
  <c r="J132" i="1"/>
  <c r="I132" i="1"/>
  <c r="H132" i="1"/>
  <c r="G132" i="1"/>
  <c r="F132" i="1"/>
  <c r="E132" i="1"/>
  <c r="D214" i="1" s="1"/>
  <c r="D132" i="1"/>
  <c r="C214" i="1" s="1"/>
  <c r="C132" i="1"/>
  <c r="B132" i="1"/>
  <c r="B214" i="1" s="1"/>
  <c r="J125" i="1"/>
  <c r="J126" i="1" s="1"/>
  <c r="I125" i="1"/>
  <c r="I126" i="1" s="1"/>
  <c r="H125" i="1"/>
  <c r="H126" i="1" s="1"/>
  <c r="G125" i="1"/>
  <c r="G126" i="1" s="1"/>
  <c r="F125" i="1"/>
  <c r="F126" i="1" s="1"/>
  <c r="E125" i="1"/>
  <c r="E126" i="1" s="1"/>
  <c r="D213" i="1" s="1"/>
  <c r="D125" i="1"/>
  <c r="D126" i="1" s="1"/>
  <c r="C213" i="1" s="1"/>
  <c r="C125" i="1"/>
  <c r="C126" i="1" s="1"/>
  <c r="B125" i="1"/>
  <c r="B126" i="1" s="1"/>
  <c r="B213" i="1" s="1"/>
  <c r="J120" i="1"/>
  <c r="I120" i="1"/>
  <c r="H120" i="1"/>
  <c r="G120" i="1"/>
  <c r="F120" i="1"/>
  <c r="E120" i="1"/>
  <c r="D120" i="1"/>
  <c r="C120" i="1"/>
  <c r="B120" i="1"/>
  <c r="J119" i="1"/>
  <c r="I119" i="1"/>
  <c r="H119" i="1"/>
  <c r="G119" i="1"/>
  <c r="F119" i="1"/>
  <c r="E119" i="1"/>
  <c r="D119" i="1"/>
  <c r="C119" i="1"/>
  <c r="B119" i="1"/>
  <c r="J118" i="1"/>
  <c r="I118" i="1"/>
  <c r="H118" i="1"/>
  <c r="G118" i="1"/>
  <c r="F118" i="1"/>
  <c r="E118" i="1"/>
  <c r="D118" i="1"/>
  <c r="C118" i="1"/>
  <c r="J117" i="1"/>
  <c r="I117" i="1"/>
  <c r="H117" i="1"/>
  <c r="G117" i="1"/>
  <c r="F117" i="1"/>
  <c r="E117" i="1"/>
  <c r="D117" i="1"/>
  <c r="C117" i="1"/>
  <c r="B117" i="1"/>
  <c r="J116" i="1"/>
  <c r="I116" i="1"/>
  <c r="H116" i="1"/>
  <c r="G116" i="1"/>
  <c r="F116" i="1"/>
  <c r="E116" i="1"/>
  <c r="D116" i="1"/>
  <c r="C116" i="1"/>
  <c r="B116" i="1"/>
  <c r="J115" i="1"/>
  <c r="I115" i="1"/>
  <c r="H115" i="1"/>
  <c r="G115" i="1"/>
  <c r="F115" i="1"/>
  <c r="E115" i="1"/>
  <c r="D115" i="1"/>
  <c r="C115" i="1"/>
  <c r="J102" i="1"/>
  <c r="I102" i="1"/>
  <c r="I187" i="1" s="1"/>
  <c r="H102" i="1"/>
  <c r="G102" i="1"/>
  <c r="F102" i="1"/>
  <c r="E102" i="1"/>
  <c r="E187" i="1" s="1"/>
  <c r="D102" i="1"/>
  <c r="C102" i="1"/>
  <c r="J101" i="1"/>
  <c r="I101" i="1"/>
  <c r="H101" i="1"/>
  <c r="G101" i="1"/>
  <c r="F101" i="1"/>
  <c r="E101" i="1"/>
  <c r="D101" i="1"/>
  <c r="C101" i="1"/>
  <c r="B101" i="1"/>
  <c r="J100" i="1"/>
  <c r="I100" i="1"/>
  <c r="H100" i="1"/>
  <c r="G100" i="1"/>
  <c r="F100" i="1"/>
  <c r="E100" i="1"/>
  <c r="D100" i="1"/>
  <c r="C100" i="1"/>
  <c r="B100" i="1"/>
  <c r="J95" i="1"/>
  <c r="I95" i="1"/>
  <c r="H95" i="1"/>
  <c r="G95" i="1"/>
  <c r="F95" i="1"/>
  <c r="E95" i="1"/>
  <c r="D95" i="1"/>
  <c r="C95" i="1"/>
  <c r="B95" i="1"/>
  <c r="J94" i="1"/>
  <c r="I94" i="1"/>
  <c r="H94" i="1"/>
  <c r="G94" i="1"/>
  <c r="F94" i="1"/>
  <c r="E94" i="1"/>
  <c r="D94" i="1"/>
  <c r="C94" i="1"/>
  <c r="B94" i="1"/>
  <c r="J93" i="1"/>
  <c r="I93" i="1"/>
  <c r="H93" i="1"/>
  <c r="G93" i="1"/>
  <c r="F93" i="1"/>
  <c r="E93" i="1"/>
  <c r="D93" i="1"/>
  <c r="C93" i="1"/>
  <c r="J88" i="1"/>
  <c r="I88" i="1"/>
  <c r="H88" i="1"/>
  <c r="G88" i="1"/>
  <c r="F88" i="1"/>
  <c r="E88" i="1"/>
  <c r="D88" i="1"/>
  <c r="C88" i="1"/>
  <c r="B88" i="1"/>
  <c r="J87" i="1"/>
  <c r="I87" i="1"/>
  <c r="H87" i="1"/>
  <c r="G87" i="1"/>
  <c r="F87" i="1"/>
  <c r="E87" i="1"/>
  <c r="D87" i="1"/>
  <c r="C87" i="1"/>
  <c r="B87" i="1"/>
  <c r="J188" i="1"/>
  <c r="I82" i="1"/>
  <c r="I188" i="1" s="1"/>
  <c r="H188" i="1"/>
  <c r="G82" i="1"/>
  <c r="G188" i="1" s="1"/>
  <c r="F188" i="1"/>
  <c r="E188" i="1"/>
  <c r="D188" i="1"/>
  <c r="C188" i="1"/>
  <c r="B188" i="1"/>
  <c r="J81" i="1"/>
  <c r="I81" i="1"/>
  <c r="H81" i="1"/>
  <c r="G81" i="1"/>
  <c r="F81" i="1"/>
  <c r="E81" i="1"/>
  <c r="D81" i="1"/>
  <c r="C81" i="1"/>
  <c r="J80" i="1"/>
  <c r="I80" i="1"/>
  <c r="H80" i="1"/>
  <c r="G80" i="1"/>
  <c r="F80" i="1"/>
  <c r="E80" i="1"/>
  <c r="D80" i="1"/>
  <c r="C80" i="1"/>
  <c r="B80" i="1"/>
  <c r="J79" i="1"/>
  <c r="I79" i="1"/>
  <c r="H79" i="1"/>
  <c r="G79" i="1"/>
  <c r="F79" i="1"/>
  <c r="E79" i="1"/>
  <c r="D79" i="1"/>
  <c r="C79" i="1"/>
  <c r="B79" i="1"/>
  <c r="J74" i="1"/>
  <c r="I74" i="1"/>
  <c r="H74" i="1"/>
  <c r="G74" i="1"/>
  <c r="F74" i="1"/>
  <c r="E74" i="1"/>
  <c r="D74" i="1"/>
  <c r="C74" i="1"/>
  <c r="J73" i="1"/>
  <c r="I73" i="1"/>
  <c r="H73" i="1"/>
  <c r="G73" i="1"/>
  <c r="F73" i="1"/>
  <c r="E73" i="1"/>
  <c r="D73" i="1"/>
  <c r="C73" i="1"/>
  <c r="B73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B67" i="1"/>
  <c r="J66" i="1"/>
  <c r="I66" i="1"/>
  <c r="H66" i="1"/>
  <c r="G66" i="1"/>
  <c r="F66" i="1"/>
  <c r="E66" i="1"/>
  <c r="D66" i="1"/>
  <c r="C66" i="1"/>
  <c r="B66" i="1"/>
  <c r="J65" i="1"/>
  <c r="I65" i="1"/>
  <c r="H65" i="1"/>
  <c r="G65" i="1"/>
  <c r="F65" i="1"/>
  <c r="E65" i="1"/>
  <c r="D65" i="1"/>
  <c r="C65" i="1"/>
  <c r="B65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J61" i="1"/>
  <c r="I61" i="1"/>
  <c r="H61" i="1"/>
  <c r="G61" i="1"/>
  <c r="F61" i="1"/>
  <c r="E61" i="1"/>
  <c r="D61" i="1"/>
  <c r="C61" i="1"/>
  <c r="B61" i="1"/>
  <c r="J57" i="1"/>
  <c r="I57" i="1"/>
  <c r="H57" i="1"/>
  <c r="G57" i="1"/>
  <c r="F57" i="1"/>
  <c r="E57" i="1"/>
  <c r="D205" i="1" s="1"/>
  <c r="D57" i="1"/>
  <c r="C205" i="1" s="1"/>
  <c r="C57" i="1"/>
  <c r="B57" i="1"/>
  <c r="B205" i="1" s="1"/>
  <c r="I50" i="1"/>
  <c r="G50" i="1"/>
  <c r="J49" i="1"/>
  <c r="I49" i="1"/>
  <c r="H49" i="1"/>
  <c r="G49" i="1"/>
  <c r="F49" i="1"/>
  <c r="E49" i="1"/>
  <c r="D49" i="1"/>
  <c r="C49" i="1"/>
  <c r="B49" i="1"/>
  <c r="J48" i="1"/>
  <c r="I48" i="1"/>
  <c r="H48" i="1"/>
  <c r="G48" i="1"/>
  <c r="F48" i="1"/>
  <c r="E48" i="1"/>
  <c r="D48" i="1"/>
  <c r="C48" i="1"/>
  <c r="B48" i="1"/>
  <c r="J43" i="1"/>
  <c r="J42" i="1"/>
  <c r="I41" i="1"/>
  <c r="G41" i="1"/>
  <c r="C41" i="1"/>
  <c r="I40" i="1"/>
  <c r="E38" i="1"/>
  <c r="E44" i="1" s="1"/>
  <c r="D203" i="1" s="1"/>
  <c r="I37" i="1"/>
  <c r="G37" i="1"/>
  <c r="C37" i="1"/>
  <c r="I36" i="1"/>
  <c r="G36" i="1"/>
  <c r="C36" i="1"/>
  <c r="B36" i="1"/>
  <c r="I35" i="1"/>
  <c r="G35" i="1"/>
  <c r="F35" i="1"/>
  <c r="C35" i="1"/>
  <c r="I34" i="1"/>
  <c r="H34" i="1"/>
  <c r="H38" i="1" s="1"/>
  <c r="H44" i="1" s="1"/>
  <c r="G34" i="1"/>
  <c r="F34" i="1"/>
  <c r="C34" i="1"/>
  <c r="B34" i="1"/>
  <c r="I33" i="1"/>
  <c r="G33" i="1"/>
  <c r="D33" i="1"/>
  <c r="D38" i="1" s="1"/>
  <c r="D44" i="1" s="1"/>
  <c r="C203" i="1" s="1"/>
  <c r="C33" i="1"/>
  <c r="B33" i="1"/>
  <c r="J28" i="1"/>
  <c r="I28" i="1"/>
  <c r="H28" i="1"/>
  <c r="G28" i="1"/>
  <c r="F28" i="1"/>
  <c r="E28" i="1"/>
  <c r="D28" i="1"/>
  <c r="C28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B24" i="1"/>
  <c r="J23" i="1"/>
  <c r="I23" i="1"/>
  <c r="H23" i="1"/>
  <c r="F23" i="1"/>
  <c r="E23" i="1"/>
  <c r="D23" i="1"/>
  <c r="C23" i="1"/>
  <c r="B23" i="1"/>
  <c r="B175" i="1" s="1"/>
  <c r="J22" i="1"/>
  <c r="I22" i="1"/>
  <c r="H22" i="1"/>
  <c r="G22" i="1"/>
  <c r="F22" i="1"/>
  <c r="E22" i="1"/>
  <c r="D22" i="1"/>
  <c r="C22" i="1"/>
  <c r="J17" i="1"/>
  <c r="I17" i="1"/>
  <c r="H17" i="1"/>
  <c r="G17" i="1"/>
  <c r="F17" i="1"/>
  <c r="E17" i="1"/>
  <c r="D17" i="1"/>
  <c r="C17" i="1"/>
  <c r="J15" i="1"/>
  <c r="J184" i="1" s="1"/>
  <c r="I15" i="1"/>
  <c r="H15" i="1"/>
  <c r="H184" i="1" s="1"/>
  <c r="G15" i="1"/>
  <c r="G184" i="1" s="1"/>
  <c r="F15" i="1"/>
  <c r="F184" i="1" s="1"/>
  <c r="E15" i="1"/>
  <c r="E184" i="1" s="1"/>
  <c r="D15" i="1"/>
  <c r="D184" i="1" s="1"/>
  <c r="C15" i="1"/>
  <c r="C184" i="1" s="1"/>
  <c r="B184" i="1"/>
  <c r="J14" i="1"/>
  <c r="I14" i="1"/>
  <c r="H14" i="1"/>
  <c r="H183" i="1" s="1"/>
  <c r="G14" i="1"/>
  <c r="G183" i="1" s="1"/>
  <c r="F14" i="1"/>
  <c r="E14" i="1"/>
  <c r="D14" i="1"/>
  <c r="D183" i="1" s="1"/>
  <c r="C14" i="1"/>
  <c r="C183" i="1" s="1"/>
  <c r="B14" i="1"/>
  <c r="J13" i="1"/>
  <c r="J182" i="1" s="1"/>
  <c r="I13" i="1"/>
  <c r="I182" i="1" s="1"/>
  <c r="H13" i="1"/>
  <c r="H182" i="1" s="1"/>
  <c r="G13" i="1"/>
  <c r="G182" i="1" s="1"/>
  <c r="F13" i="1"/>
  <c r="F182" i="1" s="1"/>
  <c r="E13" i="1"/>
  <c r="E182" i="1" s="1"/>
  <c r="D13" i="1"/>
  <c r="D182" i="1" s="1"/>
  <c r="C13" i="1"/>
  <c r="C182" i="1" s="1"/>
  <c r="B13" i="1"/>
  <c r="B182" i="1" s="1"/>
  <c r="J12" i="1"/>
  <c r="I12" i="1"/>
  <c r="H12" i="1"/>
  <c r="G12" i="1"/>
  <c r="F12" i="1"/>
  <c r="E12" i="1"/>
  <c r="D12" i="1"/>
  <c r="C12" i="1"/>
  <c r="C181" i="1" s="1"/>
  <c r="J11" i="1"/>
  <c r="J180" i="1" s="1"/>
  <c r="I11" i="1"/>
  <c r="I180" i="1" s="1"/>
  <c r="H11" i="1"/>
  <c r="G11" i="1"/>
  <c r="F11" i="1"/>
  <c r="F180" i="1" s="1"/>
  <c r="E11" i="1"/>
  <c r="E180" i="1" s="1"/>
  <c r="D11" i="1"/>
  <c r="C11" i="1"/>
  <c r="B180" i="1"/>
  <c r="J9" i="1"/>
  <c r="I9" i="1"/>
  <c r="H9" i="1"/>
  <c r="G9" i="1"/>
  <c r="F9" i="1"/>
  <c r="E9" i="1"/>
  <c r="D9" i="1"/>
  <c r="C9" i="1"/>
  <c r="C178" i="1" s="1"/>
  <c r="B9" i="1"/>
  <c r="B10" i="1" s="1"/>
  <c r="J8" i="1"/>
  <c r="I8" i="1"/>
  <c r="H8" i="1"/>
  <c r="G8" i="1"/>
  <c r="F8" i="1"/>
  <c r="E8" i="1"/>
  <c r="D8" i="1"/>
  <c r="C8" i="1"/>
  <c r="J7" i="1"/>
  <c r="I7" i="1"/>
  <c r="H7" i="1"/>
  <c r="G7" i="1"/>
  <c r="F7" i="1"/>
  <c r="E7" i="1"/>
  <c r="D7" i="1"/>
  <c r="C7" i="1"/>
  <c r="J6" i="1"/>
  <c r="I6" i="1"/>
  <c r="H6" i="1"/>
  <c r="G6" i="1"/>
  <c r="F6" i="1"/>
  <c r="E6" i="1"/>
  <c r="D6" i="1"/>
  <c r="C6" i="1"/>
  <c r="J5" i="1"/>
  <c r="I5" i="1"/>
  <c r="H5" i="1"/>
  <c r="G5" i="1"/>
  <c r="F5" i="1"/>
  <c r="E5" i="1"/>
  <c r="D5" i="1"/>
  <c r="C5" i="1"/>
  <c r="D180" i="1" l="1"/>
  <c r="H180" i="1"/>
  <c r="B183" i="1"/>
  <c r="F183" i="1"/>
  <c r="J183" i="1"/>
  <c r="C215" i="1"/>
  <c r="D139" i="1"/>
  <c r="D215" i="1"/>
  <c r="E139" i="1"/>
  <c r="F175" i="1"/>
  <c r="E178" i="1"/>
  <c r="I178" i="1"/>
  <c r="C38" i="1"/>
  <c r="C44" i="1" s="1"/>
  <c r="J33" i="1"/>
  <c r="C10" i="1"/>
  <c r="J10" i="1"/>
  <c r="C175" i="1"/>
  <c r="J36" i="1"/>
  <c r="J41" i="1"/>
  <c r="J186" i="1" s="1"/>
  <c r="C89" i="1"/>
  <c r="G89" i="1"/>
  <c r="F96" i="1"/>
  <c r="J96" i="1"/>
  <c r="F187" i="1"/>
  <c r="J187" i="1"/>
  <c r="G10" i="1"/>
  <c r="H175" i="1"/>
  <c r="I175" i="1"/>
  <c r="D178" i="1"/>
  <c r="H178" i="1"/>
  <c r="C180" i="1"/>
  <c r="G180" i="1"/>
  <c r="E183" i="1"/>
  <c r="I183" i="1"/>
  <c r="B96" i="1"/>
  <c r="B210" i="1" s="1"/>
  <c r="D187" i="1"/>
  <c r="H187" i="1"/>
  <c r="B187" i="1"/>
  <c r="D175" i="1"/>
  <c r="G178" i="1"/>
  <c r="J35" i="1"/>
  <c r="E51" i="1"/>
  <c r="D204" i="1" s="1"/>
  <c r="C187" i="1"/>
  <c r="G187" i="1"/>
  <c r="J51" i="1"/>
  <c r="J174" i="1"/>
  <c r="F176" i="1"/>
  <c r="C75" i="1"/>
  <c r="G75" i="1"/>
  <c r="E83" i="1"/>
  <c r="D208" i="1" s="1"/>
  <c r="I83" i="1"/>
  <c r="D96" i="1"/>
  <c r="C210" i="1" s="1"/>
  <c r="H96" i="1"/>
  <c r="C96" i="1"/>
  <c r="G96" i="1"/>
  <c r="C121" i="1"/>
  <c r="G121" i="1"/>
  <c r="B147" i="1"/>
  <c r="B216" i="1" s="1"/>
  <c r="F147" i="1"/>
  <c r="F177" i="1"/>
  <c r="C83" i="1"/>
  <c r="G83" i="1"/>
  <c r="E121" i="1"/>
  <c r="D212" i="1" s="1"/>
  <c r="I121" i="1"/>
  <c r="D121" i="1"/>
  <c r="C212" i="1" s="1"/>
  <c r="H121" i="1"/>
  <c r="I10" i="1"/>
  <c r="D16" i="1"/>
  <c r="H16" i="1"/>
  <c r="I184" i="1"/>
  <c r="C27" i="1"/>
  <c r="C29" i="1" s="1"/>
  <c r="B38" i="1"/>
  <c r="B44" i="1" s="1"/>
  <c r="B203" i="1" s="1"/>
  <c r="I38" i="1"/>
  <c r="I44" i="1" s="1"/>
  <c r="J34" i="1"/>
  <c r="J175" i="1" s="1"/>
  <c r="B75" i="1"/>
  <c r="B207" i="1" s="1"/>
  <c r="F75" i="1"/>
  <c r="J75" i="1"/>
  <c r="E75" i="1"/>
  <c r="D207" i="1" s="1"/>
  <c r="I75" i="1"/>
  <c r="D83" i="1"/>
  <c r="C208" i="1" s="1"/>
  <c r="H83" i="1"/>
  <c r="D89" i="1"/>
  <c r="C209" i="1" s="1"/>
  <c r="H89" i="1"/>
  <c r="C103" i="1"/>
  <c r="G103" i="1"/>
  <c r="B121" i="1"/>
  <c r="B212" i="1" s="1"/>
  <c r="F121" i="1"/>
  <c r="B153" i="1"/>
  <c r="B217" i="1" s="1"/>
  <c r="H27" i="1"/>
  <c r="H29" i="1" s="1"/>
  <c r="H69" i="1"/>
  <c r="D10" i="1"/>
  <c r="H10" i="1"/>
  <c r="E27" i="1"/>
  <c r="E29" i="1" s="1"/>
  <c r="D202" i="1" s="1"/>
  <c r="I27" i="1"/>
  <c r="I29" i="1" s="1"/>
  <c r="D27" i="1"/>
  <c r="D29" i="1" s="1"/>
  <c r="C202" i="1" s="1"/>
  <c r="J37" i="1"/>
  <c r="C51" i="1"/>
  <c r="G51" i="1"/>
  <c r="B64" i="1"/>
  <c r="F64" i="1"/>
  <c r="J64" i="1"/>
  <c r="E69" i="1"/>
  <c r="D206" i="1" s="1"/>
  <c r="I69" i="1"/>
  <c r="D75" i="1"/>
  <c r="C207" i="1" s="1"/>
  <c r="H75" i="1"/>
  <c r="B83" i="1"/>
  <c r="B208" i="1" s="1"/>
  <c r="F83" i="1"/>
  <c r="J83" i="1"/>
  <c r="B89" i="1"/>
  <c r="B209" i="1" s="1"/>
  <c r="F89" i="1"/>
  <c r="J89" i="1"/>
  <c r="E89" i="1"/>
  <c r="D209" i="1" s="1"/>
  <c r="I89" i="1"/>
  <c r="E96" i="1"/>
  <c r="D210" i="1" s="1"/>
  <c r="I96" i="1"/>
  <c r="E10" i="1"/>
  <c r="B27" i="1"/>
  <c r="B29" i="1" s="1"/>
  <c r="B202" i="1" s="1"/>
  <c r="F27" i="1"/>
  <c r="F29" i="1" s="1"/>
  <c r="J27" i="1"/>
  <c r="J29" i="1" s="1"/>
  <c r="G38" i="1"/>
  <c r="G44" i="1" s="1"/>
  <c r="B51" i="1"/>
  <c r="B204" i="1" s="1"/>
  <c r="F51" i="1"/>
  <c r="B69" i="1"/>
  <c r="B206" i="1" s="1"/>
  <c r="F69" i="1"/>
  <c r="F153" i="1"/>
  <c r="J153" i="1"/>
  <c r="B16" i="1"/>
  <c r="J16" i="1"/>
  <c r="J18" i="1" s="1"/>
  <c r="G174" i="1"/>
  <c r="D176" i="1"/>
  <c r="D64" i="1"/>
  <c r="E175" i="1"/>
  <c r="B178" i="1"/>
  <c r="F178" i="1"/>
  <c r="C16" i="1"/>
  <c r="G16" i="1"/>
  <c r="G18" i="1" s="1"/>
  <c r="F38" i="1"/>
  <c r="F44" i="1" s="1"/>
  <c r="D174" i="1"/>
  <c r="D51" i="1"/>
  <c r="C204" i="1" s="1"/>
  <c r="H174" i="1"/>
  <c r="H51" i="1"/>
  <c r="E176" i="1"/>
  <c r="I176" i="1"/>
  <c r="E186" i="1"/>
  <c r="I186" i="1"/>
  <c r="D177" i="1"/>
  <c r="H177" i="1"/>
  <c r="J176" i="1"/>
  <c r="G181" i="1"/>
  <c r="G185" i="1" s="1"/>
  <c r="C186" i="1"/>
  <c r="G186" i="1"/>
  <c r="F10" i="1"/>
  <c r="E174" i="1"/>
  <c r="I174" i="1"/>
  <c r="B176" i="1"/>
  <c r="D69" i="1"/>
  <c r="C206" i="1" s="1"/>
  <c r="B189" i="1"/>
  <c r="E177" i="1"/>
  <c r="I177" i="1"/>
  <c r="O154" i="1"/>
  <c r="D181" i="1"/>
  <c r="D185" i="1" s="1"/>
  <c r="H181" i="1"/>
  <c r="D186" i="1"/>
  <c r="H186" i="1"/>
  <c r="E189" i="1"/>
  <c r="I189" i="1"/>
  <c r="E16" i="1"/>
  <c r="I16" i="1"/>
  <c r="I18" i="1" s="1"/>
  <c r="B174" i="1"/>
  <c r="F174" i="1"/>
  <c r="I51" i="1"/>
  <c r="C176" i="1"/>
  <c r="C64" i="1"/>
  <c r="G176" i="1"/>
  <c r="G64" i="1"/>
  <c r="C69" i="1"/>
  <c r="G69" i="1"/>
  <c r="B177" i="1"/>
  <c r="J177" i="1"/>
  <c r="E181" i="1"/>
  <c r="E185" i="1" s="1"/>
  <c r="I181" i="1"/>
  <c r="I185" i="1" s="1"/>
  <c r="F189" i="1"/>
  <c r="J189" i="1"/>
  <c r="C185" i="1"/>
  <c r="F16" i="1"/>
  <c r="C174" i="1"/>
  <c r="H176" i="1"/>
  <c r="C177" i="1"/>
  <c r="G177" i="1"/>
  <c r="B181" i="1"/>
  <c r="F181" i="1"/>
  <c r="F185" i="1" s="1"/>
  <c r="J181" i="1"/>
  <c r="J185" i="1" s="1"/>
  <c r="E103" i="1"/>
  <c r="D211" i="1" s="1"/>
  <c r="I103" i="1"/>
  <c r="J121" i="1"/>
  <c r="C147" i="1"/>
  <c r="G147" i="1"/>
  <c r="D218" i="1"/>
  <c r="H64" i="1"/>
  <c r="B103" i="1"/>
  <c r="B211" i="1" s="1"/>
  <c r="F103" i="1"/>
  <c r="J103" i="1"/>
  <c r="G189" i="1"/>
  <c r="E64" i="1"/>
  <c r="I64" i="1"/>
  <c r="E147" i="1"/>
  <c r="D216" i="1" s="1"/>
  <c r="I147" i="1"/>
  <c r="B186" i="1"/>
  <c r="F186" i="1"/>
  <c r="D189" i="1"/>
  <c r="H189" i="1"/>
  <c r="D103" i="1"/>
  <c r="C211" i="1" s="1"/>
  <c r="H103" i="1"/>
  <c r="B185" i="1" l="1"/>
  <c r="H185" i="1"/>
  <c r="D18" i="1"/>
  <c r="C201" i="1" s="1"/>
  <c r="C219" i="1" s="1"/>
  <c r="J38" i="1"/>
  <c r="C18" i="1"/>
  <c r="C159" i="1" s="1"/>
  <c r="E18" i="1"/>
  <c r="D201" i="1" s="1"/>
  <c r="D219" i="1" s="1"/>
  <c r="I179" i="1"/>
  <c r="I190" i="1" s="1"/>
  <c r="H18" i="1"/>
  <c r="H159" i="1" s="1"/>
  <c r="H179" i="1"/>
  <c r="I159" i="1"/>
  <c r="J178" i="1"/>
  <c r="J179" i="1" s="1"/>
  <c r="E179" i="1"/>
  <c r="E190" i="1" s="1"/>
  <c r="B179" i="1"/>
  <c r="B190" i="1" s="1"/>
  <c r="D179" i="1"/>
  <c r="D190" i="1" s="1"/>
  <c r="F18" i="1"/>
  <c r="F159" i="1" s="1"/>
  <c r="B18" i="1"/>
  <c r="B201" i="1" s="1"/>
  <c r="B219" i="1" s="1"/>
  <c r="C179" i="1"/>
  <c r="C190" i="1" s="1"/>
  <c r="D159" i="1" l="1"/>
  <c r="H190" i="1"/>
  <c r="E159" i="1"/>
  <c r="B159" i="1"/>
  <c r="C152" i="1" l="1"/>
  <c r="G23" i="1"/>
  <c r="G175" i="1" s="1"/>
  <c r="G179" i="1" s="1"/>
  <c r="G190" i="1" s="1"/>
  <c r="G27" i="1" l="1"/>
  <c r="G29" i="1" s="1"/>
  <c r="G159" i="1" s="1"/>
</calcChain>
</file>

<file path=xl/comments1.xml><?xml version="1.0" encoding="utf-8"?>
<comments xmlns="http://schemas.openxmlformats.org/spreadsheetml/2006/main">
  <authors>
    <author>Author</author>
  </authors>
  <commentList>
    <comment ref="F19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يوجد نقص بمقدار 25</t>
        </r>
      </text>
    </comment>
    <comment ref="F193" authorId="0">
      <text>
        <r>
          <rPr>
            <b/>
            <sz val="9"/>
            <color indexed="81"/>
            <rFont val="Tahoma"/>
            <family val="2"/>
          </rPr>
          <t xml:space="preserve">قيمة الخلية F186بعد اضافة 25 </t>
        </r>
      </text>
    </comment>
  </commentList>
</comments>
</file>

<file path=xl/sharedStrings.xml><?xml version="1.0" encoding="utf-8"?>
<sst xmlns="http://schemas.openxmlformats.org/spreadsheetml/2006/main" count="367" uniqueCount="81">
  <si>
    <t>No.Of Hotel</t>
  </si>
  <si>
    <t>SUITE</t>
  </si>
  <si>
    <t>Room</t>
  </si>
  <si>
    <t>Bed</t>
  </si>
  <si>
    <t>Jordanian</t>
  </si>
  <si>
    <t>Non Jordanian</t>
  </si>
  <si>
    <t>Total</t>
  </si>
  <si>
    <t>Amman</t>
  </si>
  <si>
    <t>M</t>
  </si>
  <si>
    <t>F</t>
  </si>
  <si>
    <t>Five Stars</t>
  </si>
  <si>
    <t>Four Stars</t>
  </si>
  <si>
    <t>Three Stars</t>
  </si>
  <si>
    <t>Two Stars</t>
  </si>
  <si>
    <t>One Stars</t>
  </si>
  <si>
    <t>TOTAL</t>
  </si>
  <si>
    <t xml:space="preserve"> Apartments B</t>
  </si>
  <si>
    <t xml:space="preserve"> Apartments C</t>
  </si>
  <si>
    <t xml:space="preserve"> Suites A</t>
  </si>
  <si>
    <t xml:space="preserve"> Suites B</t>
  </si>
  <si>
    <t xml:space="preserve"> Suites C</t>
  </si>
  <si>
    <t>Unclassified Hotels</t>
  </si>
  <si>
    <t>Total Amman</t>
  </si>
  <si>
    <t>Petra</t>
  </si>
  <si>
    <t>campping</t>
  </si>
  <si>
    <t>Total Petra</t>
  </si>
  <si>
    <t>Aqaba</t>
  </si>
  <si>
    <t>Hostel</t>
  </si>
  <si>
    <t xml:space="preserve">Camping </t>
  </si>
  <si>
    <t>Total Aqaba</t>
  </si>
  <si>
    <t>Dead Sea</t>
  </si>
  <si>
    <t xml:space="preserve">Two Stars </t>
  </si>
  <si>
    <t>Total Dead Sea</t>
  </si>
  <si>
    <t>SUIET</t>
  </si>
  <si>
    <t>Ma'in</t>
  </si>
  <si>
    <t>Irbid</t>
  </si>
  <si>
    <t>Two stars</t>
  </si>
  <si>
    <t xml:space="preserve">Total </t>
  </si>
  <si>
    <t>Apart. B</t>
  </si>
  <si>
    <t>Apart.C</t>
  </si>
  <si>
    <t>Suite B</t>
  </si>
  <si>
    <t>Total Irbid</t>
  </si>
  <si>
    <t>Ajloun</t>
  </si>
  <si>
    <t>Camping Ajlun</t>
  </si>
  <si>
    <t>Total Ajlun</t>
  </si>
  <si>
    <t>karak</t>
  </si>
  <si>
    <t>Unclassefied Hotels</t>
  </si>
  <si>
    <t>Motel</t>
  </si>
  <si>
    <t>Total Karak</t>
  </si>
  <si>
    <t>Jarash</t>
  </si>
  <si>
    <t>Total Jarash</t>
  </si>
  <si>
    <t>Zarqa</t>
  </si>
  <si>
    <t>Total Zarqa</t>
  </si>
  <si>
    <t>Azraq</t>
  </si>
  <si>
    <t xml:space="preserve">Hostel </t>
  </si>
  <si>
    <t>Total Azraq</t>
  </si>
  <si>
    <t>Madaba</t>
  </si>
  <si>
    <t>Total Madaba</t>
  </si>
  <si>
    <t>Rwashed</t>
  </si>
  <si>
    <t>Total Rwashed</t>
  </si>
  <si>
    <t>AL-fhaes</t>
  </si>
  <si>
    <t>Ma'an</t>
  </si>
  <si>
    <t>Tafiela</t>
  </si>
  <si>
    <t>Campping</t>
  </si>
  <si>
    <t>Total Tafelaa</t>
  </si>
  <si>
    <t>Al-Shobak</t>
  </si>
  <si>
    <t>Wad Rum</t>
  </si>
  <si>
    <t>Total Jordan</t>
  </si>
  <si>
    <t>By classification</t>
  </si>
  <si>
    <t>Total classification</t>
  </si>
  <si>
    <t>Total Apart.&amp;Suite</t>
  </si>
  <si>
    <t>Source: Ministry of Tourism</t>
  </si>
  <si>
    <t>Study &amp; research  Dep.</t>
  </si>
  <si>
    <t>مديرية البحوث والدراسات</t>
  </si>
  <si>
    <t>location</t>
  </si>
  <si>
    <t>Total Ma'an</t>
  </si>
  <si>
    <t xml:space="preserve">عدد الفنادق / الغرف / الاسرة بالمملكة لعام 2019 </t>
  </si>
  <si>
    <t>Number of hotel / rooms/ bed - places 2019</t>
  </si>
  <si>
    <t>عدد الفنادق / الغرف / الاسرة بالمملكة لعام 2019</t>
  </si>
  <si>
    <t>Number of hotel / rooms/ bed - places  2019</t>
  </si>
  <si>
    <t xml:space="preserve">عدد الفنادق / الغرف / الاسرة بالمملكة لعام 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</si>
</sst>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rgb="FFFF0000"/>
      <name val="Times New Roman"/>
      <family val="1"/>
    </font>
    <font>
      <sz val="9"/>
      <color indexed="8"/>
      <name val="Times New Roman"/>
      <family val="1"/>
    </font>
    <font>
      <b/>
      <sz val="12"/>
      <color indexed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3" fontId="2" fillId="2" borderId="0" xfId="0" applyNumberFormat="1" applyFont="1" applyFill="1" applyBorder="1" applyAlignment="1" applyProtection="1"/>
    <xf numFmtId="0" fontId="5" fillId="2" borderId="22" xfId="0" applyFont="1" applyFill="1" applyBorder="1" applyAlignment="1">
      <alignment vertical="center"/>
    </xf>
    <xf numFmtId="3" fontId="5" fillId="2" borderId="22" xfId="0" applyNumberFormat="1" applyFont="1" applyFill="1" applyBorder="1" applyAlignment="1" applyProtection="1"/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/>
    <xf numFmtId="0" fontId="4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8" xfId="0" applyNumberFormat="1" applyFont="1" applyFill="1" applyBorder="1" applyAlignment="1" applyProtection="1"/>
    <xf numFmtId="0" fontId="4" fillId="2" borderId="13" xfId="0" applyFont="1" applyFill="1" applyBorder="1" applyAlignment="1">
      <alignment vertical="center"/>
    </xf>
    <xf numFmtId="3" fontId="6" fillId="2" borderId="14" xfId="0" applyNumberFormat="1" applyFont="1" applyFill="1" applyBorder="1" applyAlignment="1" applyProtection="1"/>
    <xf numFmtId="3" fontId="6" fillId="2" borderId="15" xfId="0" applyNumberFormat="1" applyFont="1" applyFill="1" applyBorder="1" applyAlignment="1" applyProtection="1"/>
    <xf numFmtId="3" fontId="6" fillId="2" borderId="16" xfId="0" applyNumberFormat="1" applyFont="1" applyFill="1" applyBorder="1" applyAlignment="1" applyProtection="1"/>
    <xf numFmtId="3" fontId="6" fillId="2" borderId="17" xfId="0" applyNumberFormat="1" applyFont="1" applyFill="1" applyBorder="1" applyAlignment="1" applyProtection="1"/>
    <xf numFmtId="0" fontId="5" fillId="2" borderId="18" xfId="0" applyFont="1" applyFill="1" applyBorder="1" applyAlignment="1">
      <alignment vertical="center"/>
    </xf>
    <xf numFmtId="3" fontId="5" fillId="2" borderId="19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5" fillId="2" borderId="20" xfId="0" applyFont="1" applyFill="1" applyBorder="1" applyAlignment="1">
      <alignment vertical="center"/>
    </xf>
    <xf numFmtId="3" fontId="2" fillId="2" borderId="20" xfId="0" applyNumberFormat="1" applyFont="1" applyFill="1" applyBorder="1" applyAlignment="1" applyProtection="1"/>
    <xf numFmtId="0" fontId="5" fillId="2" borderId="1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3" fontId="7" fillId="2" borderId="0" xfId="0" applyNumberFormat="1" applyFont="1" applyFill="1" applyBorder="1" applyAlignment="1" applyProtection="1"/>
    <xf numFmtId="0" fontId="5" fillId="2" borderId="13" xfId="0" applyFont="1" applyFill="1" applyBorder="1" applyAlignment="1">
      <alignment vertical="center"/>
    </xf>
    <xf numFmtId="3" fontId="5" fillId="2" borderId="16" xfId="0" applyNumberFormat="1" applyFont="1" applyFill="1" applyBorder="1" applyAlignment="1" applyProtection="1"/>
    <xf numFmtId="0" fontId="5" fillId="2" borderId="5" xfId="0" applyFont="1" applyFill="1" applyBorder="1" applyAlignment="1">
      <alignment vertical="center"/>
    </xf>
    <xf numFmtId="3" fontId="2" fillId="2" borderId="21" xfId="0" applyNumberFormat="1" applyFont="1" applyFill="1" applyBorder="1" applyAlignment="1" applyProtection="1"/>
    <xf numFmtId="3" fontId="2" fillId="2" borderId="22" xfId="0" applyNumberFormat="1" applyFont="1" applyFill="1" applyBorder="1" applyAlignment="1" applyProtection="1"/>
    <xf numFmtId="0" fontId="3" fillId="2" borderId="23" xfId="0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 applyProtection="1"/>
    <xf numFmtId="0" fontId="4" fillId="2" borderId="9" xfId="0" applyFont="1" applyFill="1" applyBorder="1" applyAlignment="1">
      <alignment vertical="center"/>
    </xf>
    <xf numFmtId="3" fontId="6" fillId="2" borderId="10" xfId="0" applyNumberFormat="1" applyFont="1" applyFill="1" applyBorder="1" applyAlignment="1" applyProtection="1"/>
    <xf numFmtId="3" fontId="6" fillId="2" borderId="11" xfId="0" applyNumberFormat="1" applyFont="1" applyFill="1" applyBorder="1" applyAlignment="1" applyProtection="1"/>
    <xf numFmtId="3" fontId="6" fillId="2" borderId="25" xfId="0" applyNumberFormat="1" applyFont="1" applyFill="1" applyBorder="1" applyAlignment="1" applyProtection="1"/>
    <xf numFmtId="3" fontId="5" fillId="2" borderId="17" xfId="0" applyNumberFormat="1" applyFont="1" applyFill="1" applyBorder="1" applyAlignment="1" applyProtection="1"/>
    <xf numFmtId="0" fontId="5" fillId="2" borderId="26" xfId="0" applyFont="1" applyFill="1" applyBorder="1" applyAlignment="1">
      <alignment vertical="center"/>
    </xf>
    <xf numFmtId="3" fontId="5" fillId="2" borderId="27" xfId="0" applyNumberFormat="1" applyFont="1" applyFill="1" applyBorder="1" applyAlignment="1" applyProtection="1"/>
    <xf numFmtId="0" fontId="5" fillId="2" borderId="28" xfId="0" applyFont="1" applyFill="1" applyBorder="1" applyAlignment="1">
      <alignment vertical="center"/>
    </xf>
    <xf numFmtId="3" fontId="2" fillId="2" borderId="29" xfId="0" applyNumberFormat="1" applyFont="1" applyFill="1" applyBorder="1" applyAlignment="1" applyProtection="1"/>
    <xf numFmtId="3" fontId="2" fillId="2" borderId="23" xfId="0" applyNumberFormat="1" applyFont="1" applyFill="1" applyBorder="1" applyAlignment="1" applyProtection="1"/>
    <xf numFmtId="3" fontId="2" fillId="2" borderId="30" xfId="0" applyNumberFormat="1" applyFont="1" applyFill="1" applyBorder="1" applyAlignment="1" applyProtection="1"/>
    <xf numFmtId="3" fontId="2" fillId="2" borderId="6" xfId="0" applyNumberFormat="1" applyFont="1" applyFill="1" applyBorder="1" applyAlignment="1" applyProtection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3" fontId="2" fillId="2" borderId="25" xfId="0" applyNumberFormat="1" applyFont="1" applyFill="1" applyBorder="1" applyAlignment="1" applyProtection="1"/>
    <xf numFmtId="3" fontId="5" fillId="2" borderId="31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0" fontId="5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 applyProtection="1"/>
    <xf numFmtId="3" fontId="5" fillId="2" borderId="14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/>
    <xf numFmtId="3" fontId="2" fillId="2" borderId="32" xfId="0" applyNumberFormat="1" applyFont="1" applyFill="1" applyBorder="1" applyAlignment="1" applyProtection="1"/>
    <xf numFmtId="3" fontId="2" fillId="2" borderId="33" xfId="0" applyNumberFormat="1" applyFont="1" applyFill="1" applyBorder="1" applyAlignment="1" applyProtection="1"/>
    <xf numFmtId="1" fontId="3" fillId="2" borderId="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 applyProtection="1"/>
    <xf numFmtId="3" fontId="5" fillId="2" borderId="20" xfId="0" applyNumberFormat="1" applyFont="1" applyFill="1" applyBorder="1" applyAlignment="1" applyProtection="1"/>
    <xf numFmtId="1" fontId="5" fillId="2" borderId="20" xfId="0" applyNumberFormat="1" applyFont="1" applyFill="1" applyBorder="1" applyAlignment="1" applyProtection="1"/>
    <xf numFmtId="1" fontId="2" fillId="2" borderId="25" xfId="0" applyNumberFormat="1" applyFont="1" applyFill="1" applyBorder="1" applyAlignment="1" applyProtection="1"/>
    <xf numFmtId="0" fontId="4" fillId="2" borderId="26" xfId="0" applyNumberFormat="1" applyFont="1" applyFill="1" applyBorder="1" applyAlignment="1" applyProtection="1"/>
    <xf numFmtId="3" fontId="2" fillId="2" borderId="3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4" fillId="2" borderId="16" xfId="0" applyNumberFormat="1" applyFont="1" applyFill="1" applyBorder="1" applyAlignment="1" applyProtection="1"/>
    <xf numFmtId="0" fontId="4" fillId="2" borderId="13" xfId="0" applyNumberFormat="1" applyFont="1" applyFill="1" applyBorder="1" applyAlignment="1" applyProtection="1"/>
    <xf numFmtId="0" fontId="2" fillId="2" borderId="22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3" fontId="1" fillId="2" borderId="19" xfId="0" applyNumberFormat="1" applyFont="1" applyFill="1" applyBorder="1" applyAlignment="1" applyProtection="1"/>
    <xf numFmtId="0" fontId="10" fillId="2" borderId="34" xfId="0" applyNumberFormat="1" applyFont="1" applyFill="1" applyBorder="1" applyAlignment="1" applyProtection="1"/>
    <xf numFmtId="0" fontId="12" fillId="2" borderId="35" xfId="0" applyNumberFormat="1" applyFont="1" applyFill="1" applyBorder="1" applyAlignment="1" applyProtection="1"/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3" fillId="2" borderId="37" xfId="0" applyNumberFormat="1" applyFont="1" applyFill="1" applyBorder="1" applyAlignment="1" applyProtection="1"/>
    <xf numFmtId="3" fontId="2" fillId="2" borderId="38" xfId="0" applyNumberFormat="1" applyFont="1" applyFill="1" applyBorder="1" applyAlignment="1" applyProtection="1"/>
    <xf numFmtId="3" fontId="2" fillId="2" borderId="39" xfId="0" applyNumberFormat="1" applyFont="1" applyFill="1" applyBorder="1" applyAlignment="1" applyProtection="1"/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5" fillId="2" borderId="2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right"/>
    </xf>
    <xf numFmtId="0" fontId="3" fillId="2" borderId="1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2;&#1575;&#1574;&#1605;&#1577;%20&#1575;&#1604;&#1601;&#1606;&#1575;&#1583;&#1602;%202018%20&#1606;&#1607;&#1575;&#1574;&#1610;%20-%20Copy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tels by classification"/>
      <sheetName val="شطب"/>
      <sheetName val="hotels by location"/>
      <sheetName val="name of hotels aug.2017"/>
    </sheetNames>
    <sheetDataSet>
      <sheetData sheetId="0"/>
      <sheetData sheetId="1">
        <row r="101">
          <cell r="L101">
            <v>0</v>
          </cell>
        </row>
      </sheetData>
      <sheetData sheetId="2"/>
      <sheetData sheetId="3">
        <row r="21">
          <cell r="A21">
            <v>17</v>
          </cell>
          <cell r="F21">
            <v>490</v>
          </cell>
          <cell r="G21">
            <v>4757</v>
          </cell>
          <cell r="H21">
            <v>7365</v>
          </cell>
          <cell r="I21">
            <v>4994</v>
          </cell>
          <cell r="J21">
            <v>470</v>
          </cell>
          <cell r="K21">
            <v>171</v>
          </cell>
          <cell r="L21">
            <v>92</v>
          </cell>
          <cell r="M21">
            <v>5727</v>
          </cell>
        </row>
        <row r="29">
          <cell r="A29">
            <v>7</v>
          </cell>
          <cell r="F29">
            <v>111</v>
          </cell>
          <cell r="G29">
            <v>1982</v>
          </cell>
          <cell r="H29">
            <v>3492</v>
          </cell>
          <cell r="I29">
            <v>2434</v>
          </cell>
          <cell r="J29">
            <v>169</v>
          </cell>
          <cell r="K29">
            <v>38</v>
          </cell>
          <cell r="L29">
            <v>167</v>
          </cell>
          <cell r="M29">
            <v>2808</v>
          </cell>
        </row>
        <row r="36">
          <cell r="F36">
            <v>67</v>
          </cell>
          <cell r="G36">
            <v>755</v>
          </cell>
          <cell r="H36">
            <v>1354</v>
          </cell>
          <cell r="I36">
            <v>491</v>
          </cell>
          <cell r="J36">
            <v>30</v>
          </cell>
          <cell r="K36">
            <v>0</v>
          </cell>
          <cell r="L36">
            <v>6</v>
          </cell>
          <cell r="M36">
            <v>527</v>
          </cell>
        </row>
        <row r="44">
          <cell r="A44">
            <v>7</v>
          </cell>
          <cell r="F44">
            <v>18</v>
          </cell>
          <cell r="G44">
            <v>1756</v>
          </cell>
          <cell r="J44">
            <v>38</v>
          </cell>
          <cell r="L44">
            <v>28</v>
          </cell>
        </row>
        <row r="74">
          <cell r="F74">
            <v>232</v>
          </cell>
          <cell r="G74">
            <v>2483</v>
          </cell>
          <cell r="H74">
            <v>4544</v>
          </cell>
          <cell r="I74">
            <v>1839</v>
          </cell>
          <cell r="J74">
            <v>135</v>
          </cell>
          <cell r="K74">
            <v>91</v>
          </cell>
          <cell r="L74">
            <v>14</v>
          </cell>
          <cell r="M74">
            <v>2079</v>
          </cell>
        </row>
        <row r="78">
          <cell r="A78">
            <v>3</v>
          </cell>
          <cell r="F78">
            <v>0</v>
          </cell>
          <cell r="I78">
            <v>96</v>
          </cell>
          <cell r="J78">
            <v>0</v>
          </cell>
          <cell r="K78">
            <v>22</v>
          </cell>
          <cell r="L78">
            <v>0</v>
          </cell>
        </row>
        <row r="82">
          <cell r="A82">
            <v>3</v>
          </cell>
          <cell r="F82">
            <v>28</v>
          </cell>
          <cell r="G82">
            <v>632</v>
          </cell>
          <cell r="H82">
            <v>982</v>
          </cell>
          <cell r="I82">
            <v>479</v>
          </cell>
          <cell r="J82">
            <v>26</v>
          </cell>
          <cell r="K82">
            <v>5</v>
          </cell>
          <cell r="L82">
            <v>9</v>
          </cell>
          <cell r="M82">
            <v>519</v>
          </cell>
        </row>
        <row r="84">
          <cell r="A84">
            <v>1</v>
          </cell>
          <cell r="F84">
            <v>19</v>
          </cell>
          <cell r="G84">
            <v>109</v>
          </cell>
          <cell r="H84">
            <v>145</v>
          </cell>
          <cell r="I84">
            <v>178</v>
          </cell>
          <cell r="J84">
            <v>14</v>
          </cell>
          <cell r="K84">
            <v>17</v>
          </cell>
          <cell r="L84">
            <v>17</v>
          </cell>
          <cell r="M84">
            <v>226</v>
          </cell>
        </row>
        <row r="88">
          <cell r="A88">
            <v>3</v>
          </cell>
          <cell r="F88">
            <v>4</v>
          </cell>
          <cell r="G88">
            <v>282</v>
          </cell>
          <cell r="H88">
            <v>546</v>
          </cell>
          <cell r="I88">
            <v>157</v>
          </cell>
          <cell r="J88">
            <v>0</v>
          </cell>
          <cell r="K88">
            <v>0</v>
          </cell>
          <cell r="L88">
            <v>0</v>
          </cell>
          <cell r="M88">
            <v>185</v>
          </cell>
        </row>
        <row r="131">
          <cell r="F131">
            <v>201</v>
          </cell>
          <cell r="G131">
            <v>2082</v>
          </cell>
          <cell r="H131">
            <v>4087</v>
          </cell>
          <cell r="I131">
            <v>1064</v>
          </cell>
          <cell r="J131">
            <v>102</v>
          </cell>
          <cell r="K131">
            <v>143</v>
          </cell>
          <cell r="L131">
            <v>24</v>
          </cell>
          <cell r="M131">
            <v>1333</v>
          </cell>
        </row>
        <row r="136">
          <cell r="F136">
            <v>40</v>
          </cell>
          <cell r="I136">
            <v>95</v>
          </cell>
          <cell r="J136">
            <v>4</v>
          </cell>
          <cell r="L136">
            <v>2</v>
          </cell>
        </row>
        <row r="139">
          <cell r="A139">
            <v>2</v>
          </cell>
          <cell r="F139">
            <v>14</v>
          </cell>
          <cell r="G139">
            <v>147</v>
          </cell>
          <cell r="H139">
            <v>318</v>
          </cell>
          <cell r="I139">
            <v>38</v>
          </cell>
          <cell r="J139">
            <v>5</v>
          </cell>
          <cell r="K139">
            <v>8</v>
          </cell>
          <cell r="L139">
            <v>0</v>
          </cell>
          <cell r="M139">
            <v>51</v>
          </cell>
        </row>
        <row r="143">
          <cell r="F143">
            <v>0</v>
          </cell>
          <cell r="G143">
            <v>55</v>
          </cell>
          <cell r="H143">
            <v>114</v>
          </cell>
          <cell r="I143">
            <v>14</v>
          </cell>
          <cell r="J143">
            <v>8</v>
          </cell>
          <cell r="K143">
            <v>2</v>
          </cell>
          <cell r="L143">
            <v>0</v>
          </cell>
          <cell r="M143">
            <v>24</v>
          </cell>
        </row>
        <row r="145">
          <cell r="A145">
            <v>1</v>
          </cell>
          <cell r="F145">
            <v>1</v>
          </cell>
          <cell r="G145">
            <v>20</v>
          </cell>
          <cell r="H145">
            <v>45</v>
          </cell>
          <cell r="I145">
            <v>13</v>
          </cell>
          <cell r="J145">
            <v>0</v>
          </cell>
          <cell r="K145">
            <v>0</v>
          </cell>
          <cell r="L145">
            <v>0</v>
          </cell>
          <cell r="M145">
            <v>13</v>
          </cell>
        </row>
        <row r="157">
          <cell r="A157">
            <v>11</v>
          </cell>
          <cell r="F157">
            <v>5</v>
          </cell>
          <cell r="G157">
            <v>671</v>
          </cell>
          <cell r="H157">
            <v>1365</v>
          </cell>
          <cell r="I157">
            <v>201</v>
          </cell>
          <cell r="J157">
            <v>23</v>
          </cell>
          <cell r="K157">
            <v>40</v>
          </cell>
          <cell r="L157">
            <v>4</v>
          </cell>
          <cell r="M157">
            <v>268</v>
          </cell>
        </row>
        <row r="202">
          <cell r="F202">
            <v>168</v>
          </cell>
          <cell r="G202">
            <v>1380</v>
          </cell>
          <cell r="H202">
            <v>2801</v>
          </cell>
          <cell r="I202">
            <v>380</v>
          </cell>
          <cell r="J202">
            <v>30</v>
          </cell>
          <cell r="K202">
            <v>64</v>
          </cell>
          <cell r="L202">
            <v>39</v>
          </cell>
          <cell r="M202">
            <v>513</v>
          </cell>
        </row>
        <row r="216">
          <cell r="A216">
            <v>13</v>
          </cell>
          <cell r="F216">
            <v>0</v>
          </cell>
          <cell r="J216">
            <v>4</v>
          </cell>
          <cell r="L216">
            <v>5</v>
          </cell>
        </row>
        <row r="218">
          <cell r="J218">
            <v>0</v>
          </cell>
          <cell r="L218">
            <v>0</v>
          </cell>
        </row>
        <row r="221">
          <cell r="A221">
            <v>2</v>
          </cell>
          <cell r="F221">
            <v>0</v>
          </cell>
          <cell r="G221">
            <v>35</v>
          </cell>
          <cell r="H221">
            <v>74</v>
          </cell>
          <cell r="I221">
            <v>7</v>
          </cell>
          <cell r="J221">
            <v>1</v>
          </cell>
          <cell r="K221">
            <v>1</v>
          </cell>
          <cell r="L221">
            <v>0</v>
          </cell>
          <cell r="M221">
            <v>9</v>
          </cell>
        </row>
        <row r="224">
          <cell r="A224">
            <v>2</v>
          </cell>
          <cell r="F224">
            <v>0</v>
          </cell>
          <cell r="G224">
            <v>34</v>
          </cell>
          <cell r="H224">
            <v>76</v>
          </cell>
          <cell r="I224">
            <v>5</v>
          </cell>
          <cell r="J224">
            <v>0</v>
          </cell>
          <cell r="K224">
            <v>3</v>
          </cell>
          <cell r="L224">
            <v>0</v>
          </cell>
          <cell r="M224">
            <v>8</v>
          </cell>
        </row>
        <row r="226">
          <cell r="A226">
            <v>1</v>
          </cell>
          <cell r="F226">
            <v>1</v>
          </cell>
          <cell r="G226">
            <v>52</v>
          </cell>
          <cell r="H226">
            <v>120</v>
          </cell>
          <cell r="I226">
            <v>18</v>
          </cell>
          <cell r="J226">
            <v>1</v>
          </cell>
          <cell r="K226">
            <v>0</v>
          </cell>
          <cell r="L226">
            <v>0</v>
          </cell>
          <cell r="M226">
            <v>19</v>
          </cell>
        </row>
        <row r="228">
          <cell r="F228">
            <v>0</v>
          </cell>
          <cell r="G228">
            <v>32</v>
          </cell>
          <cell r="H228">
            <v>90</v>
          </cell>
          <cell r="I228">
            <v>4</v>
          </cell>
          <cell r="J228">
            <v>0</v>
          </cell>
          <cell r="K228">
            <v>0</v>
          </cell>
          <cell r="L228">
            <v>0</v>
          </cell>
          <cell r="M228">
            <v>4</v>
          </cell>
        </row>
        <row r="230">
          <cell r="A230">
            <v>1</v>
          </cell>
          <cell r="F230">
            <v>0</v>
          </cell>
          <cell r="G230">
            <v>24</v>
          </cell>
          <cell r="H230">
            <v>54</v>
          </cell>
          <cell r="I230">
            <v>5</v>
          </cell>
          <cell r="J230">
            <v>0</v>
          </cell>
          <cell r="K230">
            <v>0</v>
          </cell>
          <cell r="L230">
            <v>0</v>
          </cell>
          <cell r="M230">
            <v>5</v>
          </cell>
        </row>
        <row r="232">
          <cell r="A232">
            <v>1</v>
          </cell>
          <cell r="F232">
            <v>0</v>
          </cell>
          <cell r="G232">
            <v>57</v>
          </cell>
          <cell r="H232">
            <v>120</v>
          </cell>
          <cell r="I232">
            <v>8</v>
          </cell>
          <cell r="J232">
            <v>2</v>
          </cell>
          <cell r="K232">
            <v>0</v>
          </cell>
          <cell r="L232">
            <v>0</v>
          </cell>
          <cell r="M232">
            <v>10</v>
          </cell>
        </row>
        <row r="235">
          <cell r="A235">
            <v>2</v>
          </cell>
          <cell r="F235">
            <v>0</v>
          </cell>
          <cell r="G235">
            <v>47</v>
          </cell>
          <cell r="H235">
            <v>80</v>
          </cell>
          <cell r="I235">
            <v>11</v>
          </cell>
          <cell r="J235">
            <v>0</v>
          </cell>
          <cell r="K235">
            <v>2</v>
          </cell>
          <cell r="L235">
            <v>0</v>
          </cell>
          <cell r="M235">
            <v>13</v>
          </cell>
        </row>
        <row r="271">
          <cell r="A271">
            <v>31</v>
          </cell>
          <cell r="F271">
            <v>26</v>
          </cell>
          <cell r="G271">
            <v>663</v>
          </cell>
          <cell r="H271">
            <v>1368</v>
          </cell>
          <cell r="I271">
            <v>110</v>
          </cell>
          <cell r="J271">
            <v>3</v>
          </cell>
          <cell r="K271">
            <v>15</v>
          </cell>
          <cell r="L271">
            <v>1</v>
          </cell>
          <cell r="M271">
            <v>129</v>
          </cell>
        </row>
        <row r="283">
          <cell r="F283">
            <v>0</v>
          </cell>
          <cell r="J283">
            <v>0</v>
          </cell>
          <cell r="L283">
            <v>0</v>
          </cell>
        </row>
        <row r="289">
          <cell r="A289">
            <v>5</v>
          </cell>
          <cell r="F289">
            <v>3</v>
          </cell>
          <cell r="G289">
            <v>86</v>
          </cell>
          <cell r="H289">
            <v>179</v>
          </cell>
          <cell r="I289">
            <v>25</v>
          </cell>
          <cell r="J289">
            <v>1</v>
          </cell>
          <cell r="K289">
            <v>0</v>
          </cell>
          <cell r="L289">
            <v>0</v>
          </cell>
          <cell r="M289">
            <v>26</v>
          </cell>
        </row>
        <row r="294">
          <cell r="A294">
            <v>4</v>
          </cell>
          <cell r="F294">
            <v>0</v>
          </cell>
          <cell r="G294">
            <v>70</v>
          </cell>
          <cell r="H294">
            <v>140</v>
          </cell>
          <cell r="I294">
            <v>10</v>
          </cell>
          <cell r="J294">
            <v>0</v>
          </cell>
          <cell r="K294">
            <v>3</v>
          </cell>
          <cell r="L294">
            <v>0</v>
          </cell>
          <cell r="M294">
            <v>13</v>
          </cell>
        </row>
        <row r="304">
          <cell r="F304">
            <v>0</v>
          </cell>
          <cell r="G304">
            <v>188</v>
          </cell>
          <cell r="H304">
            <v>357</v>
          </cell>
          <cell r="I304">
            <v>35</v>
          </cell>
          <cell r="J304">
            <v>4</v>
          </cell>
          <cell r="K304">
            <v>3</v>
          </cell>
          <cell r="L304">
            <v>0</v>
          </cell>
          <cell r="M304">
            <v>42</v>
          </cell>
        </row>
        <row r="305">
          <cell r="A305">
            <v>1</v>
          </cell>
          <cell r="F305">
            <v>0</v>
          </cell>
          <cell r="G305">
            <v>10</v>
          </cell>
          <cell r="H305">
            <v>28</v>
          </cell>
          <cell r="I305">
            <v>2</v>
          </cell>
          <cell r="J305">
            <v>0</v>
          </cell>
          <cell r="K305">
            <v>0</v>
          </cell>
          <cell r="L305">
            <v>0</v>
          </cell>
          <cell r="M305">
            <v>2</v>
          </cell>
        </row>
        <row r="308">
          <cell r="A308">
            <v>1</v>
          </cell>
          <cell r="F308">
            <v>0</v>
          </cell>
          <cell r="G308">
            <v>14</v>
          </cell>
          <cell r="H308">
            <v>40</v>
          </cell>
          <cell r="I308">
            <v>1</v>
          </cell>
          <cell r="J308">
            <v>0</v>
          </cell>
          <cell r="K308">
            <v>2</v>
          </cell>
          <cell r="L308">
            <v>0</v>
          </cell>
          <cell r="M308">
            <v>3</v>
          </cell>
        </row>
        <row r="310">
          <cell r="A310">
            <v>1</v>
          </cell>
          <cell r="F310">
            <v>0</v>
          </cell>
          <cell r="G310">
            <v>12</v>
          </cell>
          <cell r="H310">
            <v>24</v>
          </cell>
          <cell r="I310">
            <v>2</v>
          </cell>
          <cell r="J310">
            <v>1</v>
          </cell>
          <cell r="K310">
            <v>1</v>
          </cell>
          <cell r="L310">
            <v>0</v>
          </cell>
          <cell r="M310">
            <v>4</v>
          </cell>
        </row>
        <row r="312">
          <cell r="A312">
            <v>1</v>
          </cell>
          <cell r="F312">
            <v>0</v>
          </cell>
          <cell r="G312">
            <v>19</v>
          </cell>
          <cell r="H312">
            <v>34</v>
          </cell>
          <cell r="I312">
            <v>2</v>
          </cell>
          <cell r="J312">
            <v>0</v>
          </cell>
          <cell r="K312">
            <v>0</v>
          </cell>
          <cell r="L312">
            <v>0</v>
          </cell>
          <cell r="M312">
            <v>2</v>
          </cell>
        </row>
        <row r="346">
          <cell r="F346">
            <v>587</v>
          </cell>
          <cell r="G346">
            <v>1207</v>
          </cell>
          <cell r="H346">
            <v>2215</v>
          </cell>
          <cell r="I346">
            <v>131</v>
          </cell>
          <cell r="J346">
            <v>23</v>
          </cell>
          <cell r="K346">
            <v>63</v>
          </cell>
          <cell r="L346">
            <v>0</v>
          </cell>
          <cell r="M346">
            <v>217</v>
          </cell>
        </row>
        <row r="348">
          <cell r="A348">
            <v>1</v>
          </cell>
          <cell r="F348">
            <v>30</v>
          </cell>
          <cell r="G348">
            <v>30</v>
          </cell>
          <cell r="H348">
            <v>80</v>
          </cell>
          <cell r="I348">
            <v>8</v>
          </cell>
          <cell r="J348">
            <v>3</v>
          </cell>
          <cell r="K348">
            <v>0</v>
          </cell>
          <cell r="L348">
            <v>0</v>
          </cell>
          <cell r="M348">
            <v>11</v>
          </cell>
        </row>
        <row r="452">
          <cell r="F452">
            <v>1585</v>
          </cell>
          <cell r="G452">
            <v>2908</v>
          </cell>
          <cell r="H452">
            <v>5611</v>
          </cell>
          <cell r="I452">
            <v>262</v>
          </cell>
          <cell r="J452">
            <v>43</v>
          </cell>
          <cell r="K452">
            <v>148</v>
          </cell>
          <cell r="L452">
            <v>8</v>
          </cell>
          <cell r="M452">
            <v>461</v>
          </cell>
        </row>
        <row r="454">
          <cell r="A454">
            <v>1</v>
          </cell>
          <cell r="B454" t="str">
            <v>Total Irbid</v>
          </cell>
          <cell r="G454">
            <v>35</v>
          </cell>
          <cell r="H454">
            <v>94</v>
          </cell>
          <cell r="I454">
            <v>6</v>
          </cell>
          <cell r="J454">
            <v>2</v>
          </cell>
          <cell r="K454">
            <v>0</v>
          </cell>
          <cell r="L454">
            <v>2</v>
          </cell>
          <cell r="M454">
            <v>10</v>
          </cell>
        </row>
        <row r="456">
          <cell r="F456">
            <v>8</v>
          </cell>
          <cell r="G456">
            <v>12</v>
          </cell>
          <cell r="H456">
            <v>22</v>
          </cell>
          <cell r="I456">
            <v>3</v>
          </cell>
          <cell r="J456">
            <v>0</v>
          </cell>
          <cell r="K456">
            <v>0</v>
          </cell>
          <cell r="L456">
            <v>0</v>
          </cell>
          <cell r="M456">
            <v>3</v>
          </cell>
        </row>
        <row r="467">
          <cell r="A467">
            <v>5</v>
          </cell>
          <cell r="F467">
            <v>155</v>
          </cell>
          <cell r="G467">
            <v>621</v>
          </cell>
          <cell r="H467">
            <v>1002</v>
          </cell>
          <cell r="I467">
            <v>1586</v>
          </cell>
          <cell r="J467">
            <v>58</v>
          </cell>
          <cell r="K467">
            <v>10</v>
          </cell>
          <cell r="L467">
            <v>8</v>
          </cell>
          <cell r="M467">
            <v>1662</v>
          </cell>
        </row>
        <row r="489">
          <cell r="A489">
            <v>19</v>
          </cell>
          <cell r="F489">
            <v>426</v>
          </cell>
          <cell r="G489">
            <v>704</v>
          </cell>
          <cell r="H489">
            <v>1170</v>
          </cell>
          <cell r="I489">
            <v>222</v>
          </cell>
          <cell r="J489">
            <v>13</v>
          </cell>
          <cell r="K489">
            <v>27</v>
          </cell>
          <cell r="L489">
            <v>2</v>
          </cell>
          <cell r="M489">
            <v>264</v>
          </cell>
        </row>
        <row r="491">
          <cell r="A491">
            <v>1</v>
          </cell>
          <cell r="F491">
            <v>34</v>
          </cell>
          <cell r="G491">
            <v>48</v>
          </cell>
          <cell r="H491">
            <v>90</v>
          </cell>
          <cell r="I491">
            <v>11</v>
          </cell>
          <cell r="J491">
            <v>1</v>
          </cell>
          <cell r="K491">
            <v>0</v>
          </cell>
          <cell r="L491">
            <v>0</v>
          </cell>
          <cell r="M491">
            <v>12</v>
          </cell>
        </row>
        <row r="512">
          <cell r="F512">
            <v>381</v>
          </cell>
          <cell r="G512">
            <v>490</v>
          </cell>
          <cell r="H512">
            <v>1045</v>
          </cell>
          <cell r="I512">
            <v>103</v>
          </cell>
          <cell r="J512">
            <v>12</v>
          </cell>
          <cell r="K512">
            <v>30</v>
          </cell>
          <cell r="L512">
            <v>0</v>
          </cell>
          <cell r="M512">
            <v>145</v>
          </cell>
        </row>
        <row r="574">
          <cell r="F574">
            <v>0</v>
          </cell>
          <cell r="G574">
            <v>747</v>
          </cell>
          <cell r="H574">
            <v>1660</v>
          </cell>
          <cell r="I574">
            <v>92</v>
          </cell>
          <cell r="J574">
            <v>5</v>
          </cell>
          <cell r="K574">
            <v>24</v>
          </cell>
          <cell r="L574">
            <v>0</v>
          </cell>
          <cell r="M574">
            <v>121</v>
          </cell>
        </row>
        <row r="594">
          <cell r="F594">
            <v>0</v>
          </cell>
          <cell r="J594">
            <v>0</v>
          </cell>
          <cell r="L594">
            <v>0</v>
          </cell>
        </row>
        <row r="596">
          <cell r="A596">
            <v>1</v>
          </cell>
          <cell r="F596">
            <v>0</v>
          </cell>
          <cell r="G596">
            <v>18</v>
          </cell>
          <cell r="H596">
            <v>40</v>
          </cell>
          <cell r="I596">
            <v>6</v>
          </cell>
          <cell r="J596">
            <v>0</v>
          </cell>
          <cell r="K596">
            <v>0</v>
          </cell>
          <cell r="L596">
            <v>0</v>
          </cell>
          <cell r="M596">
            <v>6</v>
          </cell>
        </row>
        <row r="600">
          <cell r="F600">
            <v>0</v>
          </cell>
          <cell r="G600">
            <v>42</v>
          </cell>
          <cell r="H600">
            <v>137</v>
          </cell>
          <cell r="I600">
            <v>19</v>
          </cell>
          <cell r="J600">
            <v>2</v>
          </cell>
          <cell r="K600">
            <v>0</v>
          </cell>
          <cell r="L600">
            <v>0</v>
          </cell>
          <cell r="M600">
            <v>21</v>
          </cell>
        </row>
        <row r="604">
          <cell r="F604">
            <v>0</v>
          </cell>
          <cell r="G604">
            <v>25</v>
          </cell>
          <cell r="H604">
            <v>63</v>
          </cell>
          <cell r="I604">
            <v>5</v>
          </cell>
          <cell r="J604">
            <v>0</v>
          </cell>
          <cell r="K604">
            <v>1</v>
          </cell>
          <cell r="L604">
            <v>0</v>
          </cell>
          <cell r="M604">
            <v>6</v>
          </cell>
        </row>
        <row r="608">
          <cell r="A608">
            <v>3</v>
          </cell>
          <cell r="F608">
            <v>0</v>
          </cell>
          <cell r="G608">
            <v>28</v>
          </cell>
          <cell r="H608">
            <v>58</v>
          </cell>
          <cell r="I608">
            <v>4</v>
          </cell>
          <cell r="J608">
            <v>1</v>
          </cell>
          <cell r="K608">
            <v>0</v>
          </cell>
          <cell r="L608">
            <v>0</v>
          </cell>
          <cell r="M608">
            <v>5</v>
          </cell>
        </row>
        <row r="617">
          <cell r="F617">
            <v>0</v>
          </cell>
          <cell r="G617">
            <v>118</v>
          </cell>
          <cell r="H617">
            <v>224</v>
          </cell>
          <cell r="I617">
            <v>25</v>
          </cell>
          <cell r="J617">
            <v>1</v>
          </cell>
          <cell r="K617">
            <v>0</v>
          </cell>
          <cell r="L617">
            <v>0</v>
          </cell>
          <cell r="M617">
            <v>26</v>
          </cell>
        </row>
        <row r="620">
          <cell r="A620">
            <v>2</v>
          </cell>
          <cell r="F620">
            <v>0</v>
          </cell>
          <cell r="G620">
            <v>20</v>
          </cell>
          <cell r="H620">
            <v>39</v>
          </cell>
          <cell r="I620">
            <v>10</v>
          </cell>
          <cell r="J620">
            <v>0</v>
          </cell>
          <cell r="K620">
            <v>0</v>
          </cell>
          <cell r="L620">
            <v>0</v>
          </cell>
          <cell r="M620">
            <v>10</v>
          </cell>
        </row>
        <row r="624">
          <cell r="F624">
            <v>0</v>
          </cell>
          <cell r="G624">
            <v>27</v>
          </cell>
          <cell r="H624">
            <v>59</v>
          </cell>
          <cell r="I624">
            <v>2</v>
          </cell>
          <cell r="J624">
            <v>0</v>
          </cell>
          <cell r="K624">
            <v>2</v>
          </cell>
          <cell r="L624">
            <v>0</v>
          </cell>
          <cell r="M624">
            <v>4</v>
          </cell>
        </row>
        <row r="627">
          <cell r="A627">
            <v>2</v>
          </cell>
          <cell r="F627">
            <v>0</v>
          </cell>
          <cell r="G627">
            <v>24</v>
          </cell>
          <cell r="H627">
            <v>52</v>
          </cell>
          <cell r="I627">
            <v>4</v>
          </cell>
          <cell r="J627">
            <v>0</v>
          </cell>
          <cell r="K627">
            <v>1</v>
          </cell>
          <cell r="L627">
            <v>0</v>
          </cell>
          <cell r="M627">
            <v>5</v>
          </cell>
        </row>
        <row r="629">
          <cell r="A629">
            <v>1</v>
          </cell>
          <cell r="F629">
            <v>0</v>
          </cell>
          <cell r="G629">
            <v>5</v>
          </cell>
          <cell r="H629">
            <v>15</v>
          </cell>
          <cell r="I629">
            <v>2</v>
          </cell>
          <cell r="J629">
            <v>0</v>
          </cell>
          <cell r="K629">
            <v>0</v>
          </cell>
          <cell r="L629">
            <v>0</v>
          </cell>
          <cell r="M629">
            <v>2</v>
          </cell>
        </row>
        <row r="636">
          <cell r="A636">
            <v>2</v>
          </cell>
          <cell r="F636">
            <v>0</v>
          </cell>
          <cell r="G636">
            <v>35</v>
          </cell>
          <cell r="H636">
            <v>81</v>
          </cell>
          <cell r="I636">
            <v>33</v>
          </cell>
          <cell r="J636">
            <v>0</v>
          </cell>
          <cell r="K636">
            <v>0</v>
          </cell>
          <cell r="L636">
            <v>0</v>
          </cell>
          <cell r="M636">
            <v>33</v>
          </cell>
        </row>
        <row r="637">
          <cell r="F637">
            <v>0</v>
          </cell>
          <cell r="G637">
            <v>16</v>
          </cell>
          <cell r="H637">
            <v>32</v>
          </cell>
          <cell r="I637">
            <v>8</v>
          </cell>
          <cell r="J637">
            <v>0</v>
          </cell>
          <cell r="K637">
            <v>0</v>
          </cell>
          <cell r="L637">
            <v>0</v>
          </cell>
          <cell r="M637">
            <v>8</v>
          </cell>
        </row>
        <row r="642">
          <cell r="A642">
            <v>3</v>
          </cell>
          <cell r="F642">
            <v>0</v>
          </cell>
          <cell r="G642">
            <v>0</v>
          </cell>
          <cell r="H642">
            <v>0</v>
          </cell>
          <cell r="I642">
            <v>16</v>
          </cell>
          <cell r="J642">
            <v>0</v>
          </cell>
          <cell r="K642">
            <v>0</v>
          </cell>
          <cell r="L642">
            <v>0</v>
          </cell>
          <cell r="M642">
            <v>16</v>
          </cell>
        </row>
        <row r="647">
          <cell r="J647">
            <v>0</v>
          </cell>
          <cell r="L647">
            <v>0</v>
          </cell>
        </row>
        <row r="652">
          <cell r="A652">
            <v>1</v>
          </cell>
          <cell r="F652">
            <v>0</v>
          </cell>
          <cell r="G652">
            <v>30</v>
          </cell>
          <cell r="H652">
            <v>90</v>
          </cell>
          <cell r="I652">
            <v>3</v>
          </cell>
          <cell r="J652">
            <v>0</v>
          </cell>
          <cell r="K652">
            <v>0</v>
          </cell>
          <cell r="L652">
            <v>0</v>
          </cell>
          <cell r="M652">
            <v>3</v>
          </cell>
        </row>
        <row r="655">
          <cell r="G655">
            <v>26</v>
          </cell>
          <cell r="H655">
            <v>72</v>
          </cell>
          <cell r="I655">
            <v>16</v>
          </cell>
          <cell r="J655">
            <v>0</v>
          </cell>
          <cell r="K655">
            <v>0</v>
          </cell>
          <cell r="L655">
            <v>0</v>
          </cell>
          <cell r="M655">
            <v>16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2</v>
          </cell>
          <cell r="J657">
            <v>0</v>
          </cell>
          <cell r="K657">
            <v>0</v>
          </cell>
          <cell r="L657">
            <v>0</v>
          </cell>
          <cell r="M657">
            <v>2</v>
          </cell>
        </row>
        <row r="661">
          <cell r="F661">
            <v>0</v>
          </cell>
          <cell r="G661">
            <v>20</v>
          </cell>
          <cell r="H661">
            <v>40</v>
          </cell>
          <cell r="I661">
            <v>7</v>
          </cell>
          <cell r="J661">
            <v>0</v>
          </cell>
          <cell r="K661">
            <v>0</v>
          </cell>
          <cell r="L661">
            <v>0</v>
          </cell>
          <cell r="M661">
            <v>7</v>
          </cell>
        </row>
        <row r="677">
          <cell r="F677">
            <v>0</v>
          </cell>
        </row>
        <row r="678">
          <cell r="A678">
            <v>16</v>
          </cell>
          <cell r="G678">
            <v>732</v>
          </cell>
          <cell r="H678">
            <v>1355</v>
          </cell>
          <cell r="I678">
            <v>88</v>
          </cell>
          <cell r="J678">
            <v>6</v>
          </cell>
          <cell r="K678">
            <v>44</v>
          </cell>
          <cell r="L678">
            <v>1</v>
          </cell>
          <cell r="M678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0"/>
  <sheetViews>
    <sheetView tabSelected="1" topLeftCell="A196" workbookViewId="0">
      <selection activeCell="G211" sqref="G211"/>
    </sheetView>
  </sheetViews>
  <sheetFormatPr defaultColWidth="8.625" defaultRowHeight="12.75" x14ac:dyDescent="0.2"/>
  <cols>
    <col min="1" max="1" width="15.875" style="7" customWidth="1"/>
    <col min="2" max="2" width="9.875" style="7" customWidth="1"/>
    <col min="3" max="3" width="11.125" style="7" customWidth="1"/>
    <col min="4" max="4" width="10.125" style="7" customWidth="1"/>
    <col min="5" max="5" width="10.625" style="7" customWidth="1"/>
    <col min="6" max="7" width="8.625" style="7" customWidth="1"/>
    <col min="8" max="8" width="9.375" style="7" customWidth="1"/>
    <col min="9" max="9" width="8.625" style="7" customWidth="1"/>
    <col min="10" max="10" width="8.375" style="7" customWidth="1"/>
    <col min="11" max="16384" width="8.625" style="7"/>
  </cols>
  <sheetData>
    <row r="1" spans="1:13" ht="15.75" x14ac:dyDescent="0.25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3" ht="16.5" thickBot="1" x14ac:dyDescent="0.3">
      <c r="A2" s="113" t="s">
        <v>77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3" x14ac:dyDescent="0.2">
      <c r="A3" s="8"/>
      <c r="B3" s="108" t="s">
        <v>0</v>
      </c>
      <c r="C3" s="108" t="s">
        <v>1</v>
      </c>
      <c r="D3" s="108" t="s">
        <v>2</v>
      </c>
      <c r="E3" s="108" t="s">
        <v>3</v>
      </c>
      <c r="F3" s="108" t="s">
        <v>4</v>
      </c>
      <c r="G3" s="108"/>
      <c r="H3" s="108" t="s">
        <v>5</v>
      </c>
      <c r="I3" s="108"/>
      <c r="J3" s="105" t="s">
        <v>6</v>
      </c>
    </row>
    <row r="4" spans="1:13" ht="18" customHeight="1" thickBot="1" x14ac:dyDescent="0.25">
      <c r="A4" s="9" t="s">
        <v>7</v>
      </c>
      <c r="B4" s="109"/>
      <c r="C4" s="109"/>
      <c r="D4" s="109"/>
      <c r="E4" s="109"/>
      <c r="F4" s="10" t="s">
        <v>8</v>
      </c>
      <c r="G4" s="10" t="s">
        <v>9</v>
      </c>
      <c r="H4" s="10" t="s">
        <v>8</v>
      </c>
      <c r="I4" s="10" t="s">
        <v>9</v>
      </c>
      <c r="J4" s="106"/>
    </row>
    <row r="5" spans="1:13" x14ac:dyDescent="0.2">
      <c r="A5" s="11" t="s">
        <v>10</v>
      </c>
      <c r="B5" s="12">
        <v>18</v>
      </c>
      <c r="C5" s="13">
        <f>'[1]name of hotels aug.2017'!F21</f>
        <v>490</v>
      </c>
      <c r="D5" s="13">
        <f>'[1]name of hotels aug.2017'!G21</f>
        <v>4757</v>
      </c>
      <c r="E5" s="13">
        <f>'[1]name of hotels aug.2017'!H21</f>
        <v>7365</v>
      </c>
      <c r="F5" s="13">
        <f>'[1]name of hotels aug.2017'!I21</f>
        <v>4994</v>
      </c>
      <c r="G5" s="13">
        <f>'[1]name of hotels aug.2017'!J21</f>
        <v>470</v>
      </c>
      <c r="H5" s="13">
        <f>'[1]name of hotels aug.2017'!K21</f>
        <v>171</v>
      </c>
      <c r="I5" s="13">
        <f>'[1]name of hotels aug.2017'!L21</f>
        <v>92</v>
      </c>
      <c r="J5" s="13">
        <f>'[1]name of hotels aug.2017'!M21</f>
        <v>5727</v>
      </c>
      <c r="L5" s="1"/>
    </row>
    <row r="6" spans="1:13" x14ac:dyDescent="0.2">
      <c r="A6" s="11" t="s">
        <v>11</v>
      </c>
      <c r="B6" s="12">
        <v>25</v>
      </c>
      <c r="C6" s="13">
        <f>'[1]name of hotels aug.2017'!F74</f>
        <v>232</v>
      </c>
      <c r="D6" s="13">
        <f>'[1]name of hotels aug.2017'!G74</f>
        <v>2483</v>
      </c>
      <c r="E6" s="13">
        <f>'[1]name of hotels aug.2017'!H74</f>
        <v>4544</v>
      </c>
      <c r="F6" s="13">
        <f>'[1]name of hotels aug.2017'!I74</f>
        <v>1839</v>
      </c>
      <c r="G6" s="13">
        <f>'[1]name of hotels aug.2017'!J74</f>
        <v>135</v>
      </c>
      <c r="H6" s="13">
        <f>'[1]name of hotels aug.2017'!K74</f>
        <v>91</v>
      </c>
      <c r="I6" s="13">
        <f>'[1]name of hotels aug.2017'!L74</f>
        <v>14</v>
      </c>
      <c r="J6" s="14">
        <f>'[1]name of hotels aug.2017'!M74</f>
        <v>2079</v>
      </c>
      <c r="L6" s="1"/>
    </row>
    <row r="7" spans="1:13" x14ac:dyDescent="0.2">
      <c r="A7" s="11" t="s">
        <v>12</v>
      </c>
      <c r="B7" s="12">
        <v>40</v>
      </c>
      <c r="C7" s="13">
        <f>'[1]name of hotels aug.2017'!F131</f>
        <v>201</v>
      </c>
      <c r="D7" s="13">
        <f>'[1]name of hotels aug.2017'!G131</f>
        <v>2082</v>
      </c>
      <c r="E7" s="13">
        <f>'[1]name of hotels aug.2017'!H131</f>
        <v>4087</v>
      </c>
      <c r="F7" s="13">
        <f>'[1]name of hotels aug.2017'!I131</f>
        <v>1064</v>
      </c>
      <c r="G7" s="13">
        <f>'[1]name of hotels aug.2017'!J131</f>
        <v>102</v>
      </c>
      <c r="H7" s="13">
        <f>'[1]name of hotels aug.2017'!K131</f>
        <v>143</v>
      </c>
      <c r="I7" s="13">
        <f>'[1]name of hotels aug.2017'!L131</f>
        <v>24</v>
      </c>
      <c r="J7" s="14">
        <f>'[1]name of hotels aug.2017'!M131</f>
        <v>1333</v>
      </c>
      <c r="L7" s="1"/>
    </row>
    <row r="8" spans="1:13" x14ac:dyDescent="0.2">
      <c r="A8" s="11" t="s">
        <v>13</v>
      </c>
      <c r="B8" s="12">
        <v>44</v>
      </c>
      <c r="C8" s="13">
        <f>'[1]name of hotels aug.2017'!F202</f>
        <v>168</v>
      </c>
      <c r="D8" s="13">
        <f>'[1]name of hotels aug.2017'!G202</f>
        <v>1380</v>
      </c>
      <c r="E8" s="13">
        <f>'[1]name of hotels aug.2017'!H202</f>
        <v>2801</v>
      </c>
      <c r="F8" s="13">
        <f>'[1]name of hotels aug.2017'!I202</f>
        <v>380</v>
      </c>
      <c r="G8" s="13">
        <f>'[1]name of hotels aug.2017'!J202</f>
        <v>30</v>
      </c>
      <c r="H8" s="13">
        <f>'[1]name of hotels aug.2017'!K202</f>
        <v>64</v>
      </c>
      <c r="I8" s="13">
        <f>'[1]name of hotels aug.2017'!L202</f>
        <v>39</v>
      </c>
      <c r="J8" s="14">
        <f>'[1]name of hotels aug.2017'!M202</f>
        <v>513</v>
      </c>
      <c r="L8" s="1"/>
      <c r="M8" s="1"/>
    </row>
    <row r="9" spans="1:13" ht="13.5" thickBot="1" x14ac:dyDescent="0.25">
      <c r="A9" s="11" t="s">
        <v>14</v>
      </c>
      <c r="B9" s="12">
        <f>'[1]name of hotels aug.2017'!$A$271</f>
        <v>31</v>
      </c>
      <c r="C9" s="13">
        <f>'[1]name of hotels aug.2017'!F271</f>
        <v>26</v>
      </c>
      <c r="D9" s="13">
        <f>'[1]name of hotels aug.2017'!G271</f>
        <v>663</v>
      </c>
      <c r="E9" s="13">
        <f>'[1]name of hotels aug.2017'!H271</f>
        <v>1368</v>
      </c>
      <c r="F9" s="13">
        <f>'[1]name of hotels aug.2017'!I271</f>
        <v>110</v>
      </c>
      <c r="G9" s="13">
        <f>'[1]name of hotels aug.2017'!J271</f>
        <v>3</v>
      </c>
      <c r="H9" s="13">
        <f>'[1]name of hotels aug.2017'!K271</f>
        <v>15</v>
      </c>
      <c r="I9" s="13">
        <f>'[1]name of hotels aug.2017'!L271</f>
        <v>1</v>
      </c>
      <c r="J9" s="15">
        <f>'[1]name of hotels aug.2017'!M271</f>
        <v>129</v>
      </c>
      <c r="L9" s="1"/>
    </row>
    <row r="10" spans="1:13" ht="13.5" thickBot="1" x14ac:dyDescent="0.25">
      <c r="A10" s="16" t="s">
        <v>15</v>
      </c>
      <c r="B10" s="17">
        <f t="shared" ref="B10:J10" si="0">SUM(B5:B9)</f>
        <v>158</v>
      </c>
      <c r="C10" s="17">
        <f t="shared" si="0"/>
        <v>1117</v>
      </c>
      <c r="D10" s="17">
        <f>SUM(D5:D9)</f>
        <v>11365</v>
      </c>
      <c r="E10" s="17">
        <f>SUM(E5:E9)</f>
        <v>20165</v>
      </c>
      <c r="F10" s="17">
        <f t="shared" si="0"/>
        <v>8387</v>
      </c>
      <c r="G10" s="17">
        <f t="shared" si="0"/>
        <v>740</v>
      </c>
      <c r="H10" s="17">
        <f t="shared" si="0"/>
        <v>484</v>
      </c>
      <c r="I10" s="17">
        <f t="shared" si="0"/>
        <v>170</v>
      </c>
      <c r="J10" s="18">
        <f t="shared" si="0"/>
        <v>9781</v>
      </c>
      <c r="L10" s="1"/>
    </row>
    <row r="11" spans="1:13" x14ac:dyDescent="0.2">
      <c r="A11" s="11" t="s">
        <v>16</v>
      </c>
      <c r="B11" s="12">
        <v>38</v>
      </c>
      <c r="C11" s="13">
        <f>'[1]name of hotels aug.2017'!F346</f>
        <v>587</v>
      </c>
      <c r="D11" s="13">
        <f>'[1]name of hotels aug.2017'!G346</f>
        <v>1207</v>
      </c>
      <c r="E11" s="13">
        <f>'[1]name of hotels aug.2017'!H346</f>
        <v>2215</v>
      </c>
      <c r="F11" s="13">
        <f>'[1]name of hotels aug.2017'!I346</f>
        <v>131</v>
      </c>
      <c r="G11" s="13">
        <f>'[1]name of hotels aug.2017'!J346</f>
        <v>23</v>
      </c>
      <c r="H11" s="13">
        <f>'[1]name of hotels aug.2017'!K346</f>
        <v>63</v>
      </c>
      <c r="I11" s="13">
        <f>'[1]name of hotels aug.2017'!L346</f>
        <v>0</v>
      </c>
      <c r="J11" s="14">
        <f>'[1]name of hotels aug.2017'!M346</f>
        <v>217</v>
      </c>
      <c r="L11" s="1"/>
    </row>
    <row r="12" spans="1:13" x14ac:dyDescent="0.2">
      <c r="A12" s="11" t="s">
        <v>17</v>
      </c>
      <c r="B12" s="13">
        <v>97</v>
      </c>
      <c r="C12" s="13">
        <f>'[1]name of hotels aug.2017'!F452</f>
        <v>1585</v>
      </c>
      <c r="D12" s="13">
        <f>'[1]name of hotels aug.2017'!G452</f>
        <v>2908</v>
      </c>
      <c r="E12" s="13">
        <f>'[1]name of hotels aug.2017'!H452</f>
        <v>5611</v>
      </c>
      <c r="F12" s="13">
        <f>'[1]name of hotels aug.2017'!I452</f>
        <v>262</v>
      </c>
      <c r="G12" s="13">
        <f>'[1]name of hotels aug.2017'!J452</f>
        <v>43</v>
      </c>
      <c r="H12" s="13">
        <f>'[1]name of hotels aug.2017'!K452</f>
        <v>148</v>
      </c>
      <c r="I12" s="13">
        <f>'[1]name of hotels aug.2017'!L452</f>
        <v>8</v>
      </c>
      <c r="J12" s="14">
        <f>'[1]name of hotels aug.2017'!M452</f>
        <v>461</v>
      </c>
      <c r="L12" s="1"/>
    </row>
    <row r="13" spans="1:13" ht="13.5" customHeight="1" x14ac:dyDescent="0.2">
      <c r="A13" s="11" t="s">
        <v>18</v>
      </c>
      <c r="B13" s="13">
        <f>'[1]name of hotels aug.2017'!$A$467</f>
        <v>5</v>
      </c>
      <c r="C13" s="13">
        <f>'[1]name of hotels aug.2017'!F467</f>
        <v>155</v>
      </c>
      <c r="D13" s="13">
        <f>'[1]name of hotels aug.2017'!G467</f>
        <v>621</v>
      </c>
      <c r="E13" s="13">
        <f>'[1]name of hotels aug.2017'!H467</f>
        <v>1002</v>
      </c>
      <c r="F13" s="13">
        <f>'[1]name of hotels aug.2017'!I467</f>
        <v>1586</v>
      </c>
      <c r="G13" s="13">
        <f>'[1]name of hotels aug.2017'!J467</f>
        <v>58</v>
      </c>
      <c r="H13" s="13">
        <f>'[1]name of hotels aug.2017'!K467</f>
        <v>10</v>
      </c>
      <c r="I13" s="13">
        <f>'[1]name of hotels aug.2017'!L467</f>
        <v>8</v>
      </c>
      <c r="J13" s="14">
        <f>'[1]name of hotels aug.2017'!M467</f>
        <v>1662</v>
      </c>
      <c r="L13" s="1"/>
    </row>
    <row r="14" spans="1:13" ht="13.5" customHeight="1" x14ac:dyDescent="0.2">
      <c r="A14" s="11" t="s">
        <v>19</v>
      </c>
      <c r="B14" s="13">
        <f>'[1]name of hotels aug.2017'!$A$489</f>
        <v>19</v>
      </c>
      <c r="C14" s="13">
        <f>'[1]name of hotels aug.2017'!F489</f>
        <v>426</v>
      </c>
      <c r="D14" s="13">
        <f>'[1]name of hotels aug.2017'!G489</f>
        <v>704</v>
      </c>
      <c r="E14" s="13">
        <f>'[1]name of hotels aug.2017'!H489</f>
        <v>1170</v>
      </c>
      <c r="F14" s="13">
        <f>'[1]name of hotels aug.2017'!I489</f>
        <v>222</v>
      </c>
      <c r="G14" s="13">
        <f>'[1]name of hotels aug.2017'!J489</f>
        <v>13</v>
      </c>
      <c r="H14" s="13">
        <f>'[1]name of hotels aug.2017'!K489</f>
        <v>27</v>
      </c>
      <c r="I14" s="13">
        <f>'[1]name of hotels aug.2017'!L489</f>
        <v>2</v>
      </c>
      <c r="J14" s="14">
        <f>'[1]name of hotels aug.2017'!M489</f>
        <v>264</v>
      </c>
      <c r="L14" s="1"/>
    </row>
    <row r="15" spans="1:13" ht="13.5" customHeight="1" thickBot="1" x14ac:dyDescent="0.25">
      <c r="A15" s="11" t="s">
        <v>20</v>
      </c>
      <c r="B15" s="13">
        <v>20</v>
      </c>
      <c r="C15" s="13">
        <f>'[1]name of hotels aug.2017'!F512</f>
        <v>381</v>
      </c>
      <c r="D15" s="13">
        <f>'[1]name of hotels aug.2017'!G512</f>
        <v>490</v>
      </c>
      <c r="E15" s="13">
        <f>'[1]name of hotels aug.2017'!H512</f>
        <v>1045</v>
      </c>
      <c r="F15" s="13">
        <f>'[1]name of hotels aug.2017'!I512</f>
        <v>103</v>
      </c>
      <c r="G15" s="13">
        <f>'[1]name of hotels aug.2017'!J512</f>
        <v>12</v>
      </c>
      <c r="H15" s="13">
        <f>'[1]name of hotels aug.2017'!K512</f>
        <v>30</v>
      </c>
      <c r="I15" s="13">
        <f>'[1]name of hotels aug.2017'!L512</f>
        <v>0</v>
      </c>
      <c r="J15" s="14">
        <f>'[1]name of hotels aug.2017'!M512</f>
        <v>145</v>
      </c>
      <c r="L15" s="1"/>
    </row>
    <row r="16" spans="1:13" ht="13.5" customHeight="1" thickBot="1" x14ac:dyDescent="0.25">
      <c r="A16" s="16" t="s">
        <v>15</v>
      </c>
      <c r="B16" s="19">
        <f t="shared" ref="B16:J16" si="1">SUM(B11:B15)</f>
        <v>179</v>
      </c>
      <c r="C16" s="19">
        <f t="shared" si="1"/>
        <v>3134</v>
      </c>
      <c r="D16" s="19">
        <f>SUM(D11:D15)</f>
        <v>5930</v>
      </c>
      <c r="E16" s="19">
        <f>SUM(E11:E15)</f>
        <v>11043</v>
      </c>
      <c r="F16" s="19">
        <f t="shared" si="1"/>
        <v>2304</v>
      </c>
      <c r="G16" s="19">
        <f t="shared" si="1"/>
        <v>149</v>
      </c>
      <c r="H16" s="19">
        <f t="shared" si="1"/>
        <v>278</v>
      </c>
      <c r="I16" s="19">
        <f t="shared" si="1"/>
        <v>18</v>
      </c>
      <c r="J16" s="20">
        <f t="shared" si="1"/>
        <v>2749</v>
      </c>
      <c r="L16" s="1"/>
    </row>
    <row r="17" spans="1:14" ht="13.5" customHeight="1" thickBot="1" x14ac:dyDescent="0.25">
      <c r="A17" s="11" t="s">
        <v>21</v>
      </c>
      <c r="B17" s="12">
        <v>50</v>
      </c>
      <c r="C17" s="13">
        <f>'[1]name of hotels aug.2017'!F574</f>
        <v>0</v>
      </c>
      <c r="D17" s="13">
        <f>'[1]name of hotels aug.2017'!G574</f>
        <v>747</v>
      </c>
      <c r="E17" s="13">
        <f>'[1]name of hotels aug.2017'!H574</f>
        <v>1660</v>
      </c>
      <c r="F17" s="13">
        <f>'[1]name of hotels aug.2017'!I574</f>
        <v>92</v>
      </c>
      <c r="G17" s="13">
        <f>'[1]name of hotels aug.2017'!J574</f>
        <v>5</v>
      </c>
      <c r="H17" s="13">
        <f>'[1]name of hotels aug.2017'!K574</f>
        <v>24</v>
      </c>
      <c r="I17" s="13">
        <f>'[1]name of hotels aug.2017'!L574</f>
        <v>0</v>
      </c>
      <c r="J17" s="14">
        <f>'[1]name of hotels aug.2017'!M574</f>
        <v>121</v>
      </c>
      <c r="L17" s="1"/>
      <c r="M17" s="1"/>
    </row>
    <row r="18" spans="1:14" s="23" customFormat="1" ht="21" customHeight="1" thickBot="1" x14ac:dyDescent="0.25">
      <c r="A18" s="21" t="s">
        <v>22</v>
      </c>
      <c r="B18" s="22">
        <f t="shared" ref="B18:I18" si="2">SUM(B17:B17,B16,B10)</f>
        <v>387</v>
      </c>
      <c r="C18" s="22">
        <f>SUM(C17:C17,C16,C10)</f>
        <v>4251</v>
      </c>
      <c r="D18" s="22">
        <f>SUM(D17:D17,D16,D10)</f>
        <v>18042</v>
      </c>
      <c r="E18" s="22">
        <f>SUM(E17:E17,E16,E10)</f>
        <v>32868</v>
      </c>
      <c r="F18" s="22">
        <f t="shared" si="2"/>
        <v>10783</v>
      </c>
      <c r="G18" s="22">
        <f t="shared" si="2"/>
        <v>894</v>
      </c>
      <c r="H18" s="22">
        <f t="shared" si="2"/>
        <v>786</v>
      </c>
      <c r="I18" s="22">
        <f t="shared" si="2"/>
        <v>188</v>
      </c>
      <c r="J18" s="22">
        <f>SUM(J17:J17,J16,J10)</f>
        <v>12651</v>
      </c>
    </row>
    <row r="19" spans="1:14" ht="16.5" customHeight="1" thickBot="1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5"/>
    </row>
    <row r="20" spans="1:14" x14ac:dyDescent="0.2">
      <c r="A20" s="8"/>
      <c r="B20" s="108" t="s">
        <v>0</v>
      </c>
      <c r="C20" s="108" t="s">
        <v>1</v>
      </c>
      <c r="D20" s="108" t="s">
        <v>2</v>
      </c>
      <c r="E20" s="108" t="s">
        <v>3</v>
      </c>
      <c r="F20" s="108" t="s">
        <v>4</v>
      </c>
      <c r="G20" s="108"/>
      <c r="H20" s="108" t="s">
        <v>5</v>
      </c>
      <c r="I20" s="108"/>
      <c r="J20" s="105" t="s">
        <v>6</v>
      </c>
    </row>
    <row r="21" spans="1:14" ht="18" customHeight="1" thickBot="1" x14ac:dyDescent="0.25">
      <c r="A21" s="9" t="s">
        <v>23</v>
      </c>
      <c r="B21" s="109"/>
      <c r="C21" s="109"/>
      <c r="D21" s="109"/>
      <c r="E21" s="109"/>
      <c r="F21" s="10" t="s">
        <v>8</v>
      </c>
      <c r="G21" s="10" t="s">
        <v>9</v>
      </c>
      <c r="H21" s="10" t="s">
        <v>8</v>
      </c>
      <c r="I21" s="10" t="s">
        <v>9</v>
      </c>
      <c r="J21" s="106"/>
    </row>
    <row r="22" spans="1:14" x14ac:dyDescent="0.2">
      <c r="A22" s="11" t="s">
        <v>10</v>
      </c>
      <c r="B22" s="12">
        <v>5</v>
      </c>
      <c r="C22" s="13">
        <f>'[1]name of hotels aug.2017'!F36</f>
        <v>67</v>
      </c>
      <c r="D22" s="13">
        <f>'[1]name of hotels aug.2017'!G36</f>
        <v>755</v>
      </c>
      <c r="E22" s="13">
        <f>'[1]name of hotels aug.2017'!H36</f>
        <v>1354</v>
      </c>
      <c r="F22" s="13">
        <f>'[1]name of hotels aug.2017'!I36</f>
        <v>491</v>
      </c>
      <c r="G22" s="13">
        <f>'[1]name of hotels aug.2017'!J36</f>
        <v>30</v>
      </c>
      <c r="H22" s="13">
        <f>'[1]name of hotels aug.2017'!K36</f>
        <v>0</v>
      </c>
      <c r="I22" s="13">
        <f>'[1]name of hotels aug.2017'!L36</f>
        <v>6</v>
      </c>
      <c r="J22" s="14">
        <f>'[1]name of hotels aug.2017'!M36</f>
        <v>527</v>
      </c>
      <c r="L22" s="1"/>
    </row>
    <row r="23" spans="1:14" x14ac:dyDescent="0.2">
      <c r="A23" s="11" t="s">
        <v>11</v>
      </c>
      <c r="B23" s="12">
        <f>'[1]name of hotels aug.2017'!$A$88</f>
        <v>3</v>
      </c>
      <c r="C23" s="13">
        <f>'[1]name of hotels aug.2017'!F88</f>
        <v>4</v>
      </c>
      <c r="D23" s="13">
        <f>'[1]name of hotels aug.2017'!G88</f>
        <v>282</v>
      </c>
      <c r="E23" s="13">
        <f>'[1]name of hotels aug.2017'!H88</f>
        <v>546</v>
      </c>
      <c r="F23" s="13">
        <f>'[1]name of hotels aug.2017'!I88</f>
        <v>157</v>
      </c>
      <c r="G23" s="13">
        <f>'[1]name of hotels aug.2017'!J88</f>
        <v>0</v>
      </c>
      <c r="H23" s="13">
        <f>'[1]name of hotels aug.2017'!K88</f>
        <v>0</v>
      </c>
      <c r="I23" s="13">
        <f>'[1]name of hotels aug.2017'!L88</f>
        <v>0</v>
      </c>
      <c r="J23" s="14">
        <f>'[1]name of hotels aug.2017'!M88</f>
        <v>185</v>
      </c>
      <c r="L23" s="1"/>
    </row>
    <row r="24" spans="1:14" x14ac:dyDescent="0.2">
      <c r="A24" s="11" t="s">
        <v>12</v>
      </c>
      <c r="B24" s="12">
        <f>'[1]name of hotels aug.2017'!$A$157</f>
        <v>11</v>
      </c>
      <c r="C24" s="13">
        <f>'[1]name of hotels aug.2017'!F157</f>
        <v>5</v>
      </c>
      <c r="D24" s="13">
        <f>'[1]name of hotels aug.2017'!G157</f>
        <v>671</v>
      </c>
      <c r="E24" s="13">
        <f>'[1]name of hotels aug.2017'!H157</f>
        <v>1365</v>
      </c>
      <c r="F24" s="13">
        <f>'[1]name of hotels aug.2017'!I157</f>
        <v>201</v>
      </c>
      <c r="G24" s="13">
        <f>'[1]name of hotels aug.2017'!J157</f>
        <v>23</v>
      </c>
      <c r="H24" s="13">
        <f>'[1]name of hotels aug.2017'!K157</f>
        <v>40</v>
      </c>
      <c r="I24" s="13">
        <f>'[1]name of hotels aug.2017'!L157</f>
        <v>4</v>
      </c>
      <c r="J24" s="14">
        <f>'[1]name of hotels aug.2017'!M157</f>
        <v>268</v>
      </c>
      <c r="L24" s="1"/>
      <c r="N24" s="1"/>
    </row>
    <row r="25" spans="1:14" x14ac:dyDescent="0.2">
      <c r="A25" s="11" t="s">
        <v>14</v>
      </c>
      <c r="B25" s="12">
        <v>11</v>
      </c>
      <c r="C25" s="13">
        <f>'[1]name of hotels aug.2017'!F304</f>
        <v>0</v>
      </c>
      <c r="D25" s="13">
        <f>'[1]name of hotels aug.2017'!G304</f>
        <v>188</v>
      </c>
      <c r="E25" s="13">
        <f>'[1]name of hotels aug.2017'!H304</f>
        <v>357</v>
      </c>
      <c r="F25" s="13">
        <f>'[1]name of hotels aug.2017'!I304</f>
        <v>35</v>
      </c>
      <c r="G25" s="13">
        <f>'[1]name of hotels aug.2017'!J304</f>
        <v>4</v>
      </c>
      <c r="H25" s="13">
        <f>'[1]name of hotels aug.2017'!K304</f>
        <v>3</v>
      </c>
      <c r="I25" s="13">
        <f>'[1]name of hotels aug.2017'!L304</f>
        <v>0</v>
      </c>
      <c r="J25" s="14">
        <f>'[1]name of hotels aug.2017'!M304</f>
        <v>42</v>
      </c>
      <c r="L25" s="1"/>
    </row>
    <row r="26" spans="1:14" ht="13.5" thickBot="1" x14ac:dyDescent="0.25">
      <c r="A26" s="11" t="s">
        <v>24</v>
      </c>
      <c r="B26" s="12">
        <v>5</v>
      </c>
      <c r="C26" s="12">
        <f>'[1]name of hotels aug.2017'!F661</f>
        <v>0</v>
      </c>
      <c r="D26" s="12">
        <f>'[1]name of hotels aug.2017'!G661</f>
        <v>20</v>
      </c>
      <c r="E26" s="12">
        <f>'[1]name of hotels aug.2017'!H661</f>
        <v>40</v>
      </c>
      <c r="F26" s="12">
        <f>'[1]name of hotels aug.2017'!I661</f>
        <v>7</v>
      </c>
      <c r="G26" s="12">
        <f>'[1]name of hotels aug.2017'!J661</f>
        <v>0</v>
      </c>
      <c r="H26" s="12">
        <f>'[1]name of hotels aug.2017'!K661</f>
        <v>0</v>
      </c>
      <c r="I26" s="12">
        <f>'[1]name of hotels aug.2017'!L661</f>
        <v>0</v>
      </c>
      <c r="J26" s="14">
        <f>'[1]name of hotels aug.2017'!M661</f>
        <v>7</v>
      </c>
      <c r="L26" s="1"/>
    </row>
    <row r="27" spans="1:14" ht="13.5" thickBot="1" x14ac:dyDescent="0.25">
      <c r="A27" s="16" t="s">
        <v>15</v>
      </c>
      <c r="B27" s="17">
        <f t="shared" ref="B27:I27" si="3">SUM(B22:B26)</f>
        <v>35</v>
      </c>
      <c r="C27" s="17">
        <f t="shared" si="3"/>
        <v>76</v>
      </c>
      <c r="D27" s="17">
        <f t="shared" si="3"/>
        <v>1916</v>
      </c>
      <c r="E27" s="17">
        <f t="shared" si="3"/>
        <v>3662</v>
      </c>
      <c r="F27" s="17">
        <f t="shared" si="3"/>
        <v>891</v>
      </c>
      <c r="G27" s="17">
        <f t="shared" si="3"/>
        <v>57</v>
      </c>
      <c r="H27" s="17">
        <f t="shared" si="3"/>
        <v>43</v>
      </c>
      <c r="I27" s="17">
        <f t="shared" si="3"/>
        <v>10</v>
      </c>
      <c r="J27" s="18">
        <f>J22+J23+J24+J25+J26</f>
        <v>1029</v>
      </c>
      <c r="K27" s="1"/>
      <c r="L27" s="1"/>
    </row>
    <row r="28" spans="1:14" ht="13.5" thickBot="1" x14ac:dyDescent="0.25">
      <c r="A28" s="11" t="s">
        <v>21</v>
      </c>
      <c r="B28" s="12">
        <v>9</v>
      </c>
      <c r="C28" s="13">
        <f>'[1]name of hotels aug.2017'!F617</f>
        <v>0</v>
      </c>
      <c r="D28" s="13">
        <f>'[1]name of hotels aug.2017'!G617</f>
        <v>118</v>
      </c>
      <c r="E28" s="13">
        <f>'[1]name of hotels aug.2017'!H617</f>
        <v>224</v>
      </c>
      <c r="F28" s="13">
        <f>'[1]name of hotels aug.2017'!I617</f>
        <v>25</v>
      </c>
      <c r="G28" s="13">
        <f>'[1]name of hotels aug.2017'!J617</f>
        <v>1</v>
      </c>
      <c r="H28" s="13">
        <f>'[1]name of hotels aug.2017'!K617</f>
        <v>0</v>
      </c>
      <c r="I28" s="13">
        <f>'[1]name of hotels aug.2017'!L617</f>
        <v>0</v>
      </c>
      <c r="J28" s="14">
        <f>'[1]name of hotels aug.2017'!M617</f>
        <v>26</v>
      </c>
      <c r="L28" s="1"/>
    </row>
    <row r="29" spans="1:14" s="23" customFormat="1" ht="21.75" customHeight="1" thickBot="1" x14ac:dyDescent="0.25">
      <c r="A29" s="26" t="s">
        <v>25</v>
      </c>
      <c r="B29" s="22">
        <f t="shared" ref="B29:I29" si="4">SUM(B27,B28)</f>
        <v>44</v>
      </c>
      <c r="C29" s="22">
        <f>SUM(C27,C28)</f>
        <v>76</v>
      </c>
      <c r="D29" s="22">
        <f>SUM(D27,D28)</f>
        <v>2034</v>
      </c>
      <c r="E29" s="22">
        <f>SUM(E27,E28)</f>
        <v>3886</v>
      </c>
      <c r="F29" s="22">
        <f t="shared" si="4"/>
        <v>916</v>
      </c>
      <c r="G29" s="22">
        <f>SUM(G27,G28)</f>
        <v>58</v>
      </c>
      <c r="H29" s="22">
        <f t="shared" si="4"/>
        <v>43</v>
      </c>
      <c r="I29" s="22">
        <f t="shared" si="4"/>
        <v>10</v>
      </c>
      <c r="J29" s="22">
        <f>SUM(J27,J28)</f>
        <v>1055</v>
      </c>
      <c r="L29" s="5"/>
    </row>
    <row r="30" spans="1:14" ht="18" customHeight="1" thickBot="1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L30" s="1"/>
    </row>
    <row r="31" spans="1:14" x14ac:dyDescent="0.2">
      <c r="A31" s="8"/>
      <c r="B31" s="108" t="s">
        <v>0</v>
      </c>
      <c r="C31" s="108" t="s">
        <v>1</v>
      </c>
      <c r="D31" s="108" t="s">
        <v>2</v>
      </c>
      <c r="E31" s="108" t="s">
        <v>3</v>
      </c>
      <c r="F31" s="108" t="s">
        <v>4</v>
      </c>
      <c r="G31" s="108"/>
      <c r="H31" s="108" t="s">
        <v>5</v>
      </c>
      <c r="I31" s="108"/>
      <c r="J31" s="105" t="s">
        <v>6</v>
      </c>
    </row>
    <row r="32" spans="1:14" ht="18" customHeight="1" thickBot="1" x14ac:dyDescent="0.25">
      <c r="A32" s="27" t="s">
        <v>26</v>
      </c>
      <c r="B32" s="109"/>
      <c r="C32" s="109"/>
      <c r="D32" s="109"/>
      <c r="E32" s="109"/>
      <c r="F32" s="10" t="s">
        <v>8</v>
      </c>
      <c r="G32" s="10" t="s">
        <v>9</v>
      </c>
      <c r="H32" s="10" t="s">
        <v>8</v>
      </c>
      <c r="I32" s="10" t="s">
        <v>9</v>
      </c>
      <c r="J32" s="106"/>
    </row>
    <row r="33" spans="1:16" x14ac:dyDescent="0.2">
      <c r="A33" s="28" t="s">
        <v>10</v>
      </c>
      <c r="B33" s="12">
        <f>'[1]name of hotels aug.2017'!A44</f>
        <v>7</v>
      </c>
      <c r="C33" s="12">
        <f>'[1]name of hotels aug.2017'!F44</f>
        <v>18</v>
      </c>
      <c r="D33" s="12">
        <f>'[1]name of hotels aug.2017'!G44</f>
        <v>1756</v>
      </c>
      <c r="E33" s="12">
        <v>2892</v>
      </c>
      <c r="F33" s="12">
        <v>1081</v>
      </c>
      <c r="G33" s="12">
        <f>'[1]name of hotels aug.2017'!J44</f>
        <v>38</v>
      </c>
      <c r="H33" s="12">
        <v>434</v>
      </c>
      <c r="I33" s="12">
        <f>'[1]name of hotels aug.2017'!L44</f>
        <v>28</v>
      </c>
      <c r="J33" s="12">
        <f>SUM(F33:I33)</f>
        <v>1581</v>
      </c>
      <c r="K33" s="1"/>
      <c r="L33" s="1"/>
      <c r="M33" s="1"/>
      <c r="N33" s="29"/>
      <c r="O33" s="1"/>
      <c r="P33" s="1"/>
    </row>
    <row r="34" spans="1:16" x14ac:dyDescent="0.2">
      <c r="A34" s="11" t="s">
        <v>11</v>
      </c>
      <c r="B34" s="12">
        <f>'[1]name of hotels aug.2017'!A78</f>
        <v>3</v>
      </c>
      <c r="C34" s="12">
        <f>'[1]name of hotels aug.2017'!F78</f>
        <v>0</v>
      </c>
      <c r="D34" s="12">
        <v>577</v>
      </c>
      <c r="E34" s="12">
        <v>900</v>
      </c>
      <c r="F34" s="12">
        <f>'[1]name of hotels aug.2017'!I78</f>
        <v>96</v>
      </c>
      <c r="G34" s="12">
        <f>'[1]name of hotels aug.2017'!J78</f>
        <v>0</v>
      </c>
      <c r="H34" s="12">
        <f>'[1]name of hotels aug.2017'!K78</f>
        <v>22</v>
      </c>
      <c r="I34" s="12">
        <f>'[1]name of hotels aug.2017'!L78</f>
        <v>0</v>
      </c>
      <c r="J34" s="12">
        <f t="shared" ref="J34:J37" si="5">SUM(F34:I34)</f>
        <v>118</v>
      </c>
      <c r="K34" s="1"/>
    </row>
    <row r="35" spans="1:16" x14ac:dyDescent="0.2">
      <c r="A35" s="11" t="s">
        <v>12</v>
      </c>
      <c r="B35" s="12">
        <v>5</v>
      </c>
      <c r="C35" s="12">
        <f>'[1]name of hotels aug.2017'!F136</f>
        <v>40</v>
      </c>
      <c r="D35" s="12">
        <v>304</v>
      </c>
      <c r="E35" s="12">
        <v>589</v>
      </c>
      <c r="F35" s="12">
        <f>'[1]name of hotels aug.2017'!I136</f>
        <v>95</v>
      </c>
      <c r="G35" s="12">
        <f>'[1]name of hotels aug.2017'!J136</f>
        <v>4</v>
      </c>
      <c r="H35" s="12">
        <v>90</v>
      </c>
      <c r="I35" s="12">
        <f>'[1]name of hotels aug.2017'!L136</f>
        <v>2</v>
      </c>
      <c r="J35" s="12">
        <f t="shared" si="5"/>
        <v>191</v>
      </c>
      <c r="K35" s="1"/>
    </row>
    <row r="36" spans="1:16" x14ac:dyDescent="0.2">
      <c r="A36" s="11" t="s">
        <v>13</v>
      </c>
      <c r="B36" s="12">
        <f>'[1]name of hotels aug.2017'!A216</f>
        <v>13</v>
      </c>
      <c r="C36" s="12">
        <f>'[1]name of hotels aug.2017'!F216</f>
        <v>0</v>
      </c>
      <c r="D36" s="12">
        <v>631</v>
      </c>
      <c r="E36" s="12">
        <v>1392</v>
      </c>
      <c r="F36" s="12">
        <v>87</v>
      </c>
      <c r="G36" s="12">
        <f>'[1]name of hotels aug.2017'!J216</f>
        <v>4</v>
      </c>
      <c r="H36" s="12">
        <v>110</v>
      </c>
      <c r="I36" s="12">
        <f>'[1]name of hotels aug.2017'!L216</f>
        <v>5</v>
      </c>
      <c r="J36" s="12">
        <f t="shared" si="5"/>
        <v>206</v>
      </c>
      <c r="K36" s="1"/>
    </row>
    <row r="37" spans="1:16" ht="13.5" thickBot="1" x14ac:dyDescent="0.25">
      <c r="A37" s="11" t="s">
        <v>14</v>
      </c>
      <c r="B37" s="12">
        <v>12</v>
      </c>
      <c r="C37" s="12">
        <f>'[1]name of hotels aug.2017'!F283</f>
        <v>0</v>
      </c>
      <c r="D37" s="12">
        <v>476</v>
      </c>
      <c r="E37" s="12">
        <v>1118</v>
      </c>
      <c r="F37" s="12">
        <v>62</v>
      </c>
      <c r="G37" s="12">
        <f>'[1]name of hotels aug.2017'!J283</f>
        <v>0</v>
      </c>
      <c r="H37" s="12">
        <v>60</v>
      </c>
      <c r="I37" s="12">
        <f>'[1]name of hotels aug.2017'!L283</f>
        <v>0</v>
      </c>
      <c r="J37" s="12">
        <f t="shared" si="5"/>
        <v>122</v>
      </c>
      <c r="K37" s="1"/>
    </row>
    <row r="38" spans="1:16" ht="13.5" thickBot="1" x14ac:dyDescent="0.25">
      <c r="A38" s="16" t="s">
        <v>15</v>
      </c>
      <c r="B38" s="17">
        <f t="shared" ref="B38:I38" si="6">SUM(B33:B37)</f>
        <v>40</v>
      </c>
      <c r="C38" s="17">
        <f t="shared" si="6"/>
        <v>58</v>
      </c>
      <c r="D38" s="17">
        <f>SUM(D33:D37)</f>
        <v>3744</v>
      </c>
      <c r="E38" s="17">
        <f>SUM(E33:E37)</f>
        <v>6891</v>
      </c>
      <c r="F38" s="17">
        <f>SUM(F33:F37)</f>
        <v>1421</v>
      </c>
      <c r="G38" s="17">
        <f t="shared" si="6"/>
        <v>46</v>
      </c>
      <c r="H38" s="17">
        <f t="shared" si="6"/>
        <v>716</v>
      </c>
      <c r="I38" s="17">
        <f t="shared" si="6"/>
        <v>35</v>
      </c>
      <c r="J38" s="20">
        <f>SUM(J33:J37)</f>
        <v>2218</v>
      </c>
      <c r="K38" s="1"/>
    </row>
    <row r="39" spans="1:16" x14ac:dyDescent="0.2">
      <c r="A39" s="11" t="s">
        <v>17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"/>
      <c r="L39" s="23"/>
      <c r="M39" s="23"/>
      <c r="N39" s="23"/>
    </row>
    <row r="40" spans="1:16" x14ac:dyDescent="0.2">
      <c r="A40" s="11" t="s">
        <v>20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f>[1]شطب!L101</f>
        <v>0</v>
      </c>
      <c r="J40" s="13">
        <v>0</v>
      </c>
      <c r="K40" s="1"/>
    </row>
    <row r="41" spans="1:16" x14ac:dyDescent="0.2">
      <c r="A41" s="11" t="s">
        <v>21</v>
      </c>
      <c r="B41" s="13">
        <v>25</v>
      </c>
      <c r="C41" s="13">
        <f>'[1]name of hotels aug.2017'!F594</f>
        <v>0</v>
      </c>
      <c r="D41" s="13">
        <v>1605</v>
      </c>
      <c r="E41" s="13">
        <v>3131</v>
      </c>
      <c r="F41" s="13">
        <v>583</v>
      </c>
      <c r="G41" s="13">
        <f>'[1]name of hotels aug.2017'!J594</f>
        <v>0</v>
      </c>
      <c r="H41" s="13">
        <v>302</v>
      </c>
      <c r="I41" s="13">
        <f>'[1]name of hotels aug.2017'!L594</f>
        <v>0</v>
      </c>
      <c r="J41" s="13">
        <f>SUM(F41:I41)</f>
        <v>885</v>
      </c>
      <c r="K41" s="1"/>
    </row>
    <row r="42" spans="1:16" x14ac:dyDescent="0.2">
      <c r="A42" s="11" t="s">
        <v>27</v>
      </c>
      <c r="B42" s="13">
        <v>19</v>
      </c>
      <c r="C42" s="13"/>
      <c r="D42" s="13">
        <v>328</v>
      </c>
      <c r="E42" s="13">
        <v>821</v>
      </c>
      <c r="F42" s="13">
        <v>27</v>
      </c>
      <c r="G42" s="13"/>
      <c r="H42" s="13">
        <v>28</v>
      </c>
      <c r="I42" s="13"/>
      <c r="J42" s="13">
        <f t="shared" ref="J42:J43" si="7">SUM(F42:I42)</f>
        <v>55</v>
      </c>
      <c r="K42" s="1"/>
    </row>
    <row r="43" spans="1:16" ht="13.5" thickBot="1" x14ac:dyDescent="0.25">
      <c r="A43" s="11" t="s">
        <v>28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 t="shared" si="7"/>
        <v>0</v>
      </c>
      <c r="K43" s="1"/>
    </row>
    <row r="44" spans="1:16" s="23" customFormat="1" ht="21" customHeight="1" thickBot="1" x14ac:dyDescent="0.25">
      <c r="A44" s="30" t="s">
        <v>29</v>
      </c>
      <c r="B44" s="31">
        <f t="shared" ref="B44:E44" si="8">SUM(B39:B43,B38)</f>
        <v>84</v>
      </c>
      <c r="C44" s="31">
        <f t="shared" si="8"/>
        <v>58</v>
      </c>
      <c r="D44" s="31">
        <f t="shared" si="8"/>
        <v>5677</v>
      </c>
      <c r="E44" s="31">
        <f t="shared" si="8"/>
        <v>10843</v>
      </c>
      <c r="F44" s="31">
        <f>SUM(F38,F41,F42)</f>
        <v>2031</v>
      </c>
      <c r="G44" s="31">
        <f t="shared" ref="G44:I44" si="9">SUM(G38,G41,G42)</f>
        <v>46</v>
      </c>
      <c r="H44" s="31">
        <f t="shared" si="9"/>
        <v>1046</v>
      </c>
      <c r="I44" s="31">
        <f t="shared" si="9"/>
        <v>35</v>
      </c>
      <c r="J44" s="31">
        <v>3110</v>
      </c>
      <c r="K44" s="1"/>
      <c r="L44" s="7"/>
      <c r="M44" s="7"/>
      <c r="N44" s="7"/>
    </row>
    <row r="45" spans="1:16" ht="13.5" thickBot="1" x14ac:dyDescent="0.25">
      <c r="A45" s="24"/>
      <c r="B45" s="25"/>
      <c r="C45" s="25"/>
      <c r="D45" s="25"/>
      <c r="E45" s="25"/>
      <c r="F45" s="25"/>
      <c r="G45" s="25"/>
      <c r="H45" s="25"/>
      <c r="I45" s="25"/>
      <c r="J45" s="25"/>
    </row>
    <row r="46" spans="1:16" x14ac:dyDescent="0.2">
      <c r="A46" s="8"/>
      <c r="B46" s="108" t="s">
        <v>0</v>
      </c>
      <c r="C46" s="108" t="s">
        <v>1</v>
      </c>
      <c r="D46" s="108" t="s">
        <v>2</v>
      </c>
      <c r="E46" s="108" t="s">
        <v>3</v>
      </c>
      <c r="F46" s="108" t="s">
        <v>4</v>
      </c>
      <c r="G46" s="108"/>
      <c r="H46" s="108" t="s">
        <v>5</v>
      </c>
      <c r="I46" s="108"/>
      <c r="J46" s="105" t="s">
        <v>6</v>
      </c>
    </row>
    <row r="47" spans="1:16" ht="18" customHeight="1" thickBot="1" x14ac:dyDescent="0.25">
      <c r="A47" s="9" t="s">
        <v>30</v>
      </c>
      <c r="B47" s="109"/>
      <c r="C47" s="109"/>
      <c r="D47" s="109"/>
      <c r="E47" s="109"/>
      <c r="F47" s="10" t="s">
        <v>8</v>
      </c>
      <c r="G47" s="10" t="s">
        <v>9</v>
      </c>
      <c r="H47" s="10" t="s">
        <v>8</v>
      </c>
      <c r="I47" s="10" t="s">
        <v>9</v>
      </c>
      <c r="J47" s="106"/>
    </row>
    <row r="48" spans="1:16" x14ac:dyDescent="0.2">
      <c r="A48" s="11" t="s">
        <v>10</v>
      </c>
      <c r="B48" s="12">
        <f>'[1]name of hotels aug.2017'!$A$29</f>
        <v>7</v>
      </c>
      <c r="C48" s="13">
        <f>'[1]name of hotels aug.2017'!F29</f>
        <v>111</v>
      </c>
      <c r="D48" s="13">
        <f>'[1]name of hotels aug.2017'!G29</f>
        <v>1982</v>
      </c>
      <c r="E48" s="13">
        <f>'[1]name of hotels aug.2017'!H29</f>
        <v>3492</v>
      </c>
      <c r="F48" s="13">
        <f>'[1]name of hotels aug.2017'!I29</f>
        <v>2434</v>
      </c>
      <c r="G48" s="13">
        <f>'[1]name of hotels aug.2017'!J29</f>
        <v>169</v>
      </c>
      <c r="H48" s="13">
        <f>'[1]name of hotels aug.2017'!K29</f>
        <v>38</v>
      </c>
      <c r="I48" s="13">
        <f>'[1]name of hotels aug.2017'!L29</f>
        <v>167</v>
      </c>
      <c r="J48" s="14">
        <f>'[1]name of hotels aug.2017'!M29</f>
        <v>2808</v>
      </c>
    </row>
    <row r="49" spans="1:14" ht="13.5" thickBot="1" x14ac:dyDescent="0.25">
      <c r="A49" s="32" t="s">
        <v>11</v>
      </c>
      <c r="B49" s="33">
        <f>'[1]name of hotels aug.2017'!A82</f>
        <v>3</v>
      </c>
      <c r="C49" s="33">
        <f>'[1]name of hotels aug.2017'!F82</f>
        <v>28</v>
      </c>
      <c r="D49" s="33">
        <f>'[1]name of hotels aug.2017'!G82</f>
        <v>632</v>
      </c>
      <c r="E49" s="33">
        <f>'[1]name of hotels aug.2017'!H82</f>
        <v>982</v>
      </c>
      <c r="F49" s="33">
        <f>'[1]name of hotels aug.2017'!I82</f>
        <v>479</v>
      </c>
      <c r="G49" s="33">
        <f>'[1]name of hotels aug.2017'!J82</f>
        <v>26</v>
      </c>
      <c r="H49" s="33">
        <f>'[1]name of hotels aug.2017'!K82</f>
        <v>5</v>
      </c>
      <c r="I49" s="33">
        <f>'[1]name of hotels aug.2017'!L82</f>
        <v>9</v>
      </c>
      <c r="J49" s="15">
        <f>'[1]name of hotels aug.2017'!M82</f>
        <v>519</v>
      </c>
    </row>
    <row r="50" spans="1:14" ht="13.5" thickBot="1" x14ac:dyDescent="0.25">
      <c r="A50" s="32" t="s">
        <v>31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3">
        <f>'[1]name of hotels aug.2017'!J218</f>
        <v>0</v>
      </c>
      <c r="H50" s="33">
        <v>0</v>
      </c>
      <c r="I50" s="33">
        <f>'[1]name of hotels aug.2017'!L218</f>
        <v>0</v>
      </c>
      <c r="J50" s="15">
        <v>0</v>
      </c>
    </row>
    <row r="51" spans="1:14" s="23" customFormat="1" ht="46.5" customHeight="1" thickBot="1" x14ac:dyDescent="0.25">
      <c r="A51" s="30" t="s">
        <v>32</v>
      </c>
      <c r="B51" s="31">
        <f t="shared" ref="B51:I51" si="10">SUM(B48:B50)</f>
        <v>10</v>
      </c>
      <c r="C51" s="31">
        <f>SUM(C48:C50)</f>
        <v>139</v>
      </c>
      <c r="D51" s="31">
        <f>SUM(D48:D50)</f>
        <v>2614</v>
      </c>
      <c r="E51" s="31">
        <f>SUM(E48:E50)</f>
        <v>4474</v>
      </c>
      <c r="F51" s="31">
        <f t="shared" si="10"/>
        <v>2913</v>
      </c>
      <c r="G51" s="31">
        <f t="shared" si="10"/>
        <v>195</v>
      </c>
      <c r="H51" s="31">
        <f t="shared" si="10"/>
        <v>43</v>
      </c>
      <c r="I51" s="31">
        <f t="shared" si="10"/>
        <v>176</v>
      </c>
      <c r="J51" s="31">
        <f>SUM(J48:J50)</f>
        <v>3327</v>
      </c>
      <c r="K51" s="7"/>
      <c r="L51" s="7"/>
      <c r="M51" s="7"/>
      <c r="N51" s="7"/>
    </row>
    <row r="52" spans="1:14" x14ac:dyDescent="0.2">
      <c r="A52" s="2"/>
      <c r="B52" s="34"/>
      <c r="C52" s="34"/>
      <c r="D52" s="34"/>
      <c r="E52" s="34"/>
      <c r="F52" s="34"/>
      <c r="G52" s="34"/>
      <c r="H52" s="34"/>
      <c r="I52" s="34"/>
      <c r="J52" s="34"/>
      <c r="K52" s="1"/>
    </row>
    <row r="53" spans="1:14" ht="15.75" x14ac:dyDescent="0.25">
      <c r="A53" s="112" t="s">
        <v>78</v>
      </c>
      <c r="B53" s="112"/>
      <c r="C53" s="112"/>
      <c r="D53" s="112"/>
      <c r="E53" s="112"/>
      <c r="F53" s="112"/>
      <c r="G53" s="112"/>
      <c r="H53" s="112"/>
      <c r="I53" s="112"/>
      <c r="J53" s="112"/>
    </row>
    <row r="54" spans="1:14" ht="16.5" thickBot="1" x14ac:dyDescent="0.3">
      <c r="A54" s="113" t="s">
        <v>79</v>
      </c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4" x14ac:dyDescent="0.2">
      <c r="A55" s="8"/>
      <c r="B55" s="108" t="s">
        <v>0</v>
      </c>
      <c r="C55" s="108" t="s">
        <v>33</v>
      </c>
      <c r="D55" s="108" t="s">
        <v>2</v>
      </c>
      <c r="E55" s="108" t="s">
        <v>3</v>
      </c>
      <c r="F55" s="108" t="s">
        <v>4</v>
      </c>
      <c r="G55" s="108"/>
      <c r="H55" s="108" t="s">
        <v>5</v>
      </c>
      <c r="I55" s="108"/>
      <c r="J55" s="105" t="s">
        <v>6</v>
      </c>
    </row>
    <row r="56" spans="1:14" ht="18" customHeight="1" thickBot="1" x14ac:dyDescent="0.25">
      <c r="A56" s="27" t="s">
        <v>34</v>
      </c>
      <c r="B56" s="111"/>
      <c r="C56" s="111"/>
      <c r="D56" s="111"/>
      <c r="E56" s="111"/>
      <c r="F56" s="35" t="s">
        <v>8</v>
      </c>
      <c r="G56" s="35" t="s">
        <v>9</v>
      </c>
      <c r="H56" s="35" t="s">
        <v>8</v>
      </c>
      <c r="I56" s="35" t="s">
        <v>9</v>
      </c>
      <c r="J56" s="110"/>
    </row>
    <row r="57" spans="1:14" ht="13.5" thickBot="1" x14ac:dyDescent="0.25">
      <c r="A57" s="30" t="s">
        <v>11</v>
      </c>
      <c r="B57" s="31">
        <f>'[1]name of hotels aug.2017'!A84</f>
        <v>1</v>
      </c>
      <c r="C57" s="31">
        <f>'[1]name of hotels aug.2017'!F84</f>
        <v>19</v>
      </c>
      <c r="D57" s="31">
        <f>'[1]name of hotels aug.2017'!G84</f>
        <v>109</v>
      </c>
      <c r="E57" s="31">
        <f>'[1]name of hotels aug.2017'!H84</f>
        <v>145</v>
      </c>
      <c r="F57" s="31">
        <f>'[1]name of hotels aug.2017'!I84</f>
        <v>178</v>
      </c>
      <c r="G57" s="31">
        <f>'[1]name of hotels aug.2017'!J84</f>
        <v>14</v>
      </c>
      <c r="H57" s="31">
        <f>'[1]name of hotels aug.2017'!K84</f>
        <v>17</v>
      </c>
      <c r="I57" s="31">
        <f>'[1]name of hotels aug.2017'!L84</f>
        <v>17</v>
      </c>
      <c r="J57" s="31">
        <f>'[1]name of hotels aug.2017'!M84</f>
        <v>226</v>
      </c>
      <c r="K57" s="5"/>
      <c r="L57" s="23"/>
      <c r="M57" s="23"/>
      <c r="N57" s="23"/>
    </row>
    <row r="58" spans="1:14" ht="13.5" thickBot="1" x14ac:dyDescent="0.25">
      <c r="A58" s="2"/>
      <c r="B58" s="1"/>
      <c r="C58" s="1"/>
      <c r="D58" s="1"/>
      <c r="E58" s="1"/>
      <c r="F58" s="1"/>
      <c r="G58" s="1"/>
      <c r="H58" s="1"/>
      <c r="I58" s="1"/>
      <c r="J58" s="34"/>
    </row>
    <row r="59" spans="1:14" x14ac:dyDescent="0.2">
      <c r="A59" s="8"/>
      <c r="B59" s="108" t="s">
        <v>0</v>
      </c>
      <c r="C59" s="108" t="s">
        <v>1</v>
      </c>
      <c r="D59" s="108" t="s">
        <v>2</v>
      </c>
      <c r="E59" s="108" t="s">
        <v>3</v>
      </c>
      <c r="F59" s="108" t="s">
        <v>4</v>
      </c>
      <c r="G59" s="108"/>
      <c r="H59" s="108" t="s">
        <v>5</v>
      </c>
      <c r="I59" s="108"/>
      <c r="J59" s="105" t="s">
        <v>6</v>
      </c>
    </row>
    <row r="60" spans="1:14" ht="18" customHeight="1" thickBot="1" x14ac:dyDescent="0.25">
      <c r="A60" s="27" t="s">
        <v>35</v>
      </c>
      <c r="B60" s="109"/>
      <c r="C60" s="109"/>
      <c r="D60" s="109"/>
      <c r="E60" s="109"/>
      <c r="F60" s="10" t="s">
        <v>8</v>
      </c>
      <c r="G60" s="10" t="s">
        <v>9</v>
      </c>
      <c r="H60" s="10" t="s">
        <v>8</v>
      </c>
      <c r="I60" s="10" t="s">
        <v>9</v>
      </c>
      <c r="J60" s="106"/>
    </row>
    <row r="61" spans="1:14" ht="13.5" thickBot="1" x14ac:dyDescent="0.25">
      <c r="A61" s="28" t="s">
        <v>12</v>
      </c>
      <c r="B61" s="36">
        <f>SUM('[1]name of hotels aug.2017'!A139)</f>
        <v>2</v>
      </c>
      <c r="C61" s="36">
        <f>SUM('[1]name of hotels aug.2017'!F139)</f>
        <v>14</v>
      </c>
      <c r="D61" s="36">
        <f>SUM('[1]name of hotels aug.2017'!G139)</f>
        <v>147</v>
      </c>
      <c r="E61" s="36">
        <f>SUM('[1]name of hotels aug.2017'!H139)</f>
        <v>318</v>
      </c>
      <c r="F61" s="36">
        <f>SUM('[1]name of hotels aug.2017'!I139)</f>
        <v>38</v>
      </c>
      <c r="G61" s="36">
        <f>SUM('[1]name of hotels aug.2017'!J139)</f>
        <v>5</v>
      </c>
      <c r="H61" s="36">
        <f>SUM('[1]name of hotels aug.2017'!K139)</f>
        <v>8</v>
      </c>
      <c r="I61" s="36">
        <f>SUM('[1]name of hotels aug.2017'!L139)</f>
        <v>0</v>
      </c>
      <c r="J61" s="36">
        <f>SUM('[1]name of hotels aug.2017'!M139)</f>
        <v>51</v>
      </c>
    </row>
    <row r="62" spans="1:14" x14ac:dyDescent="0.2">
      <c r="A62" s="11" t="s">
        <v>36</v>
      </c>
      <c r="B62" s="12">
        <f>SUM('[1]name of hotels aug.2017'!A235)</f>
        <v>2</v>
      </c>
      <c r="C62" s="36">
        <f>SUM('[1]name of hotels aug.2017'!F235)</f>
        <v>0</v>
      </c>
      <c r="D62" s="12">
        <f>SUM('[1]name of hotels aug.2017'!G235)</f>
        <v>47</v>
      </c>
      <c r="E62" s="12">
        <f>SUM('[1]name of hotels aug.2017'!H235)</f>
        <v>80</v>
      </c>
      <c r="F62" s="12">
        <f>SUM('[1]name of hotels aug.2017'!I235)</f>
        <v>11</v>
      </c>
      <c r="G62" s="12">
        <f>SUM('[1]name of hotels aug.2017'!J235)</f>
        <v>0</v>
      </c>
      <c r="H62" s="12">
        <f>SUM('[1]name of hotels aug.2017'!K235)</f>
        <v>2</v>
      </c>
      <c r="I62" s="12">
        <f>SUM('[1]name of hotels aug.2017'!L235)</f>
        <v>0</v>
      </c>
      <c r="J62" s="12">
        <f>SUM('[1]name of hotels aug.2017'!M235)</f>
        <v>13</v>
      </c>
    </row>
    <row r="63" spans="1:14" ht="13.5" thickBot="1" x14ac:dyDescent="0.25">
      <c r="A63" s="11" t="s">
        <v>14</v>
      </c>
      <c r="B63" s="12">
        <f>'[1]name of hotels aug.2017'!$A$289</f>
        <v>5</v>
      </c>
      <c r="C63" s="13">
        <f>'[1]name of hotels aug.2017'!F289</f>
        <v>3</v>
      </c>
      <c r="D63" s="13">
        <f>'[1]name of hotels aug.2017'!G289</f>
        <v>86</v>
      </c>
      <c r="E63" s="13">
        <f>'[1]name of hotels aug.2017'!H289</f>
        <v>179</v>
      </c>
      <c r="F63" s="13">
        <f>'[1]name of hotels aug.2017'!I289</f>
        <v>25</v>
      </c>
      <c r="G63" s="13">
        <f>'[1]name of hotels aug.2017'!J289</f>
        <v>1</v>
      </c>
      <c r="H63" s="13">
        <f>'[1]name of hotels aug.2017'!K289</f>
        <v>0</v>
      </c>
      <c r="I63" s="13">
        <f>'[1]name of hotels aug.2017'!L289</f>
        <v>0</v>
      </c>
      <c r="J63" s="14">
        <f>'[1]name of hotels aug.2017'!M289</f>
        <v>26</v>
      </c>
    </row>
    <row r="64" spans="1:14" ht="13.5" thickBot="1" x14ac:dyDescent="0.25">
      <c r="A64" s="16" t="s">
        <v>37</v>
      </c>
      <c r="B64" s="17">
        <f t="shared" ref="B64:J64" si="11">SUM(B61:B63)</f>
        <v>9</v>
      </c>
      <c r="C64" s="19">
        <f t="shared" si="11"/>
        <v>17</v>
      </c>
      <c r="D64" s="19">
        <f>SUM(D61:D63)</f>
        <v>280</v>
      </c>
      <c r="E64" s="19">
        <f>SUM(E61:E63)</f>
        <v>577</v>
      </c>
      <c r="F64" s="19">
        <f t="shared" si="11"/>
        <v>74</v>
      </c>
      <c r="G64" s="19">
        <f t="shared" si="11"/>
        <v>6</v>
      </c>
      <c r="H64" s="19">
        <f t="shared" si="11"/>
        <v>10</v>
      </c>
      <c r="I64" s="19">
        <f t="shared" si="11"/>
        <v>0</v>
      </c>
      <c r="J64" s="20">
        <f t="shared" si="11"/>
        <v>90</v>
      </c>
    </row>
    <row r="65" spans="1:14" x14ac:dyDescent="0.2">
      <c r="A65" s="37" t="s">
        <v>38</v>
      </c>
      <c r="B65" s="38">
        <f>SUM('[1]name of hotels aug.2017'!A348)</f>
        <v>1</v>
      </c>
      <c r="C65" s="38">
        <f>SUM('[1]name of hotels aug.2017'!F348)</f>
        <v>30</v>
      </c>
      <c r="D65" s="38">
        <f>SUM('[1]name of hotels aug.2017'!G348)</f>
        <v>30</v>
      </c>
      <c r="E65" s="39">
        <f>SUM('[1]name of hotels aug.2017'!H348)</f>
        <v>80</v>
      </c>
      <c r="F65" s="39">
        <f>SUM('[1]name of hotels aug.2017'!I348)</f>
        <v>8</v>
      </c>
      <c r="G65" s="39">
        <f>SUM('[1]name of hotels aug.2017'!J348)</f>
        <v>3</v>
      </c>
      <c r="H65" s="39">
        <f>SUM('[1]name of hotels aug.2017'!K348)</f>
        <v>0</v>
      </c>
      <c r="I65" s="39">
        <f>SUM('[1]name of hotels aug.2017'!L348)</f>
        <v>0</v>
      </c>
      <c r="J65" s="40">
        <f>SUM('[1]name of hotels aug.2017'!M348)</f>
        <v>11</v>
      </c>
    </row>
    <row r="66" spans="1:14" x14ac:dyDescent="0.2">
      <c r="A66" s="37" t="s">
        <v>39</v>
      </c>
      <c r="B66" s="38">
        <f>SUM('[1]name of hotels aug.2017'!A454)</f>
        <v>1</v>
      </c>
      <c r="C66" s="38">
        <f>SUM('[1]name of hotels aug.2017'!B454)</f>
        <v>0</v>
      </c>
      <c r="D66" s="38">
        <f>SUM('[1]name of hotels aug.2017'!G454)</f>
        <v>35</v>
      </c>
      <c r="E66" s="38">
        <f>SUM('[1]name of hotels aug.2017'!H454)</f>
        <v>94</v>
      </c>
      <c r="F66" s="38">
        <f>SUM('[1]name of hotels aug.2017'!I454)</f>
        <v>6</v>
      </c>
      <c r="G66" s="38">
        <f>SUM('[1]name of hotels aug.2017'!J454)</f>
        <v>2</v>
      </c>
      <c r="H66" s="38">
        <f>SUM('[1]name of hotels aug.2017'!K454)</f>
        <v>0</v>
      </c>
      <c r="I66" s="38">
        <f>SUM('[1]name of hotels aug.2017'!L454)</f>
        <v>2</v>
      </c>
      <c r="J66" s="38">
        <f>SUM('[1]name of hotels aug.2017'!M454)</f>
        <v>10</v>
      </c>
    </row>
    <row r="67" spans="1:14" x14ac:dyDescent="0.2">
      <c r="A67" s="37" t="s">
        <v>40</v>
      </c>
      <c r="B67" s="38">
        <f>SUM('[1]name of hotels aug.2017'!A491)</f>
        <v>1</v>
      </c>
      <c r="C67" s="39">
        <f>SUM('[1]name of hotels aug.2017'!F491)</f>
        <v>34</v>
      </c>
      <c r="D67" s="39">
        <f>SUM('[1]name of hotels aug.2017'!G491)</f>
        <v>48</v>
      </c>
      <c r="E67" s="39">
        <f>SUM('[1]name of hotels aug.2017'!H491)</f>
        <v>90</v>
      </c>
      <c r="F67" s="39">
        <f>SUM('[1]name of hotels aug.2017'!I491)</f>
        <v>11</v>
      </c>
      <c r="G67" s="39">
        <f>SUM('[1]name of hotels aug.2017'!J491)</f>
        <v>1</v>
      </c>
      <c r="H67" s="39">
        <f>SUM('[1]name of hotels aug.2017'!K491)</f>
        <v>0</v>
      </c>
      <c r="I67" s="39">
        <f>SUM('[1]name of hotels aug.2017'!L491)</f>
        <v>0</v>
      </c>
      <c r="J67" s="39">
        <f>SUM('[1]name of hotels aug.2017'!M491)</f>
        <v>12</v>
      </c>
    </row>
    <row r="68" spans="1:14" ht="13.5" thickBot="1" x14ac:dyDescent="0.25">
      <c r="A68" s="11" t="s">
        <v>21</v>
      </c>
      <c r="B68" s="12">
        <v>1</v>
      </c>
      <c r="C68" s="13">
        <f>'[1]name of hotels aug.2017'!F600</f>
        <v>0</v>
      </c>
      <c r="D68" s="13">
        <f>'[1]name of hotels aug.2017'!G600</f>
        <v>42</v>
      </c>
      <c r="E68" s="13">
        <f>'[1]name of hotels aug.2017'!H600</f>
        <v>137</v>
      </c>
      <c r="F68" s="13">
        <f>'[1]name of hotels aug.2017'!I600</f>
        <v>19</v>
      </c>
      <c r="G68" s="13">
        <f>'[1]name of hotels aug.2017'!J600</f>
        <v>2</v>
      </c>
      <c r="H68" s="13">
        <f>'[1]name of hotels aug.2017'!K600</f>
        <v>0</v>
      </c>
      <c r="I68" s="13">
        <f>'[1]name of hotels aug.2017'!L600</f>
        <v>0</v>
      </c>
      <c r="J68" s="14">
        <f>'[1]name of hotels aug.2017'!M600</f>
        <v>21</v>
      </c>
    </row>
    <row r="69" spans="1:14" s="23" customFormat="1" ht="13.5" thickBot="1" x14ac:dyDescent="0.25">
      <c r="A69" s="30" t="s">
        <v>41</v>
      </c>
      <c r="B69" s="31">
        <f>SUM(B61,B62,B63,B65,B67,B68+B66)</f>
        <v>13</v>
      </c>
      <c r="C69" s="31">
        <f>SUM(C61,C62,C63,C65,C67,C68+C66)</f>
        <v>81</v>
      </c>
      <c r="D69" s="31">
        <f>SUM(D61,D62,D63,D65,D67,D68+D66)</f>
        <v>435</v>
      </c>
      <c r="E69" s="31">
        <f>SUM(E61,E62,E63,E65,E67,E68+E66)</f>
        <v>978</v>
      </c>
      <c r="F69" s="31">
        <f t="shared" ref="F69:J69" si="12">SUM(F61,F62,F63,F65,F67,F68+F66)</f>
        <v>118</v>
      </c>
      <c r="G69" s="31">
        <f t="shared" si="12"/>
        <v>14</v>
      </c>
      <c r="H69" s="31">
        <f t="shared" si="12"/>
        <v>10</v>
      </c>
      <c r="I69" s="31">
        <f t="shared" si="12"/>
        <v>2</v>
      </c>
      <c r="J69" s="31">
        <v>160</v>
      </c>
      <c r="K69" s="7"/>
      <c r="L69" s="7"/>
      <c r="M69" s="7"/>
      <c r="N69" s="7"/>
    </row>
    <row r="70" spans="1:14" ht="13.5" thickBot="1" x14ac:dyDescent="0.25">
      <c r="A70" s="24"/>
      <c r="B70" s="25"/>
      <c r="C70" s="25"/>
      <c r="D70" s="25"/>
      <c r="E70" s="25"/>
      <c r="F70" s="25"/>
      <c r="G70" s="25"/>
      <c r="H70" s="25"/>
      <c r="I70" s="25"/>
      <c r="J70" s="25"/>
    </row>
    <row r="71" spans="1:14" x14ac:dyDescent="0.2">
      <c r="A71" s="8"/>
      <c r="B71" s="108" t="s">
        <v>0</v>
      </c>
      <c r="C71" s="108" t="s">
        <v>1</v>
      </c>
      <c r="D71" s="108" t="s">
        <v>2</v>
      </c>
      <c r="E71" s="108" t="s">
        <v>3</v>
      </c>
      <c r="F71" s="108" t="s">
        <v>4</v>
      </c>
      <c r="G71" s="108"/>
      <c r="H71" s="108" t="s">
        <v>5</v>
      </c>
      <c r="I71" s="108"/>
      <c r="J71" s="105" t="s">
        <v>6</v>
      </c>
    </row>
    <row r="72" spans="1:14" ht="18" customHeight="1" thickBot="1" x14ac:dyDescent="0.25">
      <c r="A72" s="27" t="s">
        <v>42</v>
      </c>
      <c r="B72" s="111"/>
      <c r="C72" s="109"/>
      <c r="D72" s="111"/>
      <c r="E72" s="111"/>
      <c r="F72" s="35" t="s">
        <v>8</v>
      </c>
      <c r="G72" s="35" t="s">
        <v>9</v>
      </c>
      <c r="H72" s="35" t="s">
        <v>8</v>
      </c>
      <c r="I72" s="35" t="s">
        <v>9</v>
      </c>
      <c r="J72" s="110"/>
    </row>
    <row r="73" spans="1:14" ht="13.5" thickBot="1" x14ac:dyDescent="0.25">
      <c r="A73" s="30" t="s">
        <v>13</v>
      </c>
      <c r="B73" s="31">
        <f>'[1]name of hotels aug.2017'!$A$221</f>
        <v>2</v>
      </c>
      <c r="C73" s="31">
        <f>'[1]name of hotels aug.2017'!F221</f>
        <v>0</v>
      </c>
      <c r="D73" s="31">
        <f>'[1]name of hotels aug.2017'!G221</f>
        <v>35</v>
      </c>
      <c r="E73" s="31">
        <f>'[1]name of hotels aug.2017'!H221</f>
        <v>74</v>
      </c>
      <c r="F73" s="31">
        <f>'[1]name of hotels aug.2017'!I221</f>
        <v>7</v>
      </c>
      <c r="G73" s="31">
        <f>'[1]name of hotels aug.2017'!J221</f>
        <v>1</v>
      </c>
      <c r="H73" s="31">
        <f>'[1]name of hotels aug.2017'!K221</f>
        <v>1</v>
      </c>
      <c r="I73" s="31">
        <f>'[1]name of hotels aug.2017'!L221</f>
        <v>0</v>
      </c>
      <c r="J73" s="41">
        <f>'[1]name of hotels aug.2017'!M221</f>
        <v>9</v>
      </c>
    </row>
    <row r="74" spans="1:14" ht="13.5" thickBot="1" x14ac:dyDescent="0.25">
      <c r="A74" s="42" t="s">
        <v>43</v>
      </c>
      <c r="B74" s="5">
        <v>2</v>
      </c>
      <c r="C74" s="5">
        <f>'[1]name of hotels aug.2017'!F657</f>
        <v>0</v>
      </c>
      <c r="D74" s="5">
        <f>'[1]name of hotels aug.2017'!G657</f>
        <v>0</v>
      </c>
      <c r="E74" s="5">
        <f>'[1]name of hotels aug.2017'!H657</f>
        <v>0</v>
      </c>
      <c r="F74" s="5">
        <f>'[1]name of hotels aug.2017'!I657</f>
        <v>2</v>
      </c>
      <c r="G74" s="5">
        <f>'[1]name of hotels aug.2017'!J657</f>
        <v>0</v>
      </c>
      <c r="H74" s="5">
        <f>'[1]name of hotels aug.2017'!K657</f>
        <v>0</v>
      </c>
      <c r="I74" s="5">
        <f>'[1]name of hotels aug.2017'!L657</f>
        <v>0</v>
      </c>
      <c r="J74" s="43">
        <f>'[1]name of hotels aug.2017'!M657</f>
        <v>2</v>
      </c>
    </row>
    <row r="75" spans="1:14" ht="13.5" thickBot="1" x14ac:dyDescent="0.25">
      <c r="A75" s="44" t="s">
        <v>44</v>
      </c>
      <c r="B75" s="5">
        <f t="shared" ref="B75:J75" si="13">SUM(B73:B74)</f>
        <v>4</v>
      </c>
      <c r="C75" s="5">
        <f>SUM(C73:C74)</f>
        <v>0</v>
      </c>
      <c r="D75" s="5">
        <f t="shared" si="13"/>
        <v>35</v>
      </c>
      <c r="E75" s="5">
        <f>SUM(E73:E74)</f>
        <v>74</v>
      </c>
      <c r="F75" s="5">
        <f t="shared" si="13"/>
        <v>9</v>
      </c>
      <c r="G75" s="5">
        <f t="shared" si="13"/>
        <v>1</v>
      </c>
      <c r="H75" s="5">
        <f t="shared" si="13"/>
        <v>1</v>
      </c>
      <c r="I75" s="5">
        <f t="shared" si="13"/>
        <v>0</v>
      </c>
      <c r="J75" s="5">
        <f t="shared" si="13"/>
        <v>11</v>
      </c>
    </row>
    <row r="76" spans="1:14" ht="13.5" thickBot="1" x14ac:dyDescent="0.25">
      <c r="A76" s="24"/>
      <c r="B76" s="25"/>
      <c r="C76" s="25"/>
      <c r="D76" s="25"/>
      <c r="E76" s="25"/>
      <c r="F76" s="25"/>
      <c r="G76" s="25"/>
      <c r="H76" s="25"/>
      <c r="I76" s="25"/>
      <c r="J76" s="25"/>
    </row>
    <row r="77" spans="1:14" x14ac:dyDescent="0.2">
      <c r="A77" s="8"/>
      <c r="B77" s="108" t="s">
        <v>0</v>
      </c>
      <c r="C77" s="108" t="s">
        <v>1</v>
      </c>
      <c r="D77" s="108" t="s">
        <v>2</v>
      </c>
      <c r="E77" s="108" t="s">
        <v>3</v>
      </c>
      <c r="F77" s="108" t="s">
        <v>4</v>
      </c>
      <c r="G77" s="108"/>
      <c r="H77" s="108" t="s">
        <v>5</v>
      </c>
      <c r="I77" s="108"/>
      <c r="J77" s="105" t="s">
        <v>6</v>
      </c>
      <c r="K77" s="23"/>
      <c r="L77" s="23"/>
      <c r="M77" s="23"/>
      <c r="N77" s="23"/>
    </row>
    <row r="78" spans="1:14" ht="18" customHeight="1" thickBot="1" x14ac:dyDescent="0.25">
      <c r="A78" s="27" t="s">
        <v>45</v>
      </c>
      <c r="B78" s="109"/>
      <c r="C78" s="109"/>
      <c r="D78" s="109"/>
      <c r="E78" s="109"/>
      <c r="F78" s="10" t="s">
        <v>8</v>
      </c>
      <c r="G78" s="10" t="s">
        <v>9</v>
      </c>
      <c r="H78" s="10" t="s">
        <v>8</v>
      </c>
      <c r="I78" s="10" t="s">
        <v>9</v>
      </c>
      <c r="J78" s="106"/>
    </row>
    <row r="79" spans="1:14" x14ac:dyDescent="0.2">
      <c r="A79" s="28" t="s">
        <v>13</v>
      </c>
      <c r="B79" s="45">
        <f>'[1]name of hotels aug.2017'!$A$224</f>
        <v>2</v>
      </c>
      <c r="C79" s="46">
        <f>'[1]name of hotels aug.2017'!F224</f>
        <v>0</v>
      </c>
      <c r="D79" s="46">
        <f>'[1]name of hotels aug.2017'!G224</f>
        <v>34</v>
      </c>
      <c r="E79" s="46">
        <f>'[1]name of hotels aug.2017'!H224</f>
        <v>76</v>
      </c>
      <c r="F79" s="46">
        <f>'[1]name of hotels aug.2017'!I224</f>
        <v>5</v>
      </c>
      <c r="G79" s="46">
        <f>'[1]name of hotels aug.2017'!J224</f>
        <v>0</v>
      </c>
      <c r="H79" s="46">
        <f>'[1]name of hotels aug.2017'!K224</f>
        <v>3</v>
      </c>
      <c r="I79" s="46">
        <f>'[1]name of hotels aug.2017'!L224</f>
        <v>0</v>
      </c>
      <c r="J79" s="47">
        <f>'[1]name of hotels aug.2017'!M224</f>
        <v>8</v>
      </c>
    </row>
    <row r="80" spans="1:14" x14ac:dyDescent="0.2">
      <c r="A80" s="11" t="s">
        <v>14</v>
      </c>
      <c r="B80" s="12">
        <f>'[1]name of hotels aug.2017'!A310</f>
        <v>1</v>
      </c>
      <c r="C80" s="13">
        <f>'[1]name of hotels aug.2017'!F310</f>
        <v>0</v>
      </c>
      <c r="D80" s="13">
        <f>'[1]name of hotels aug.2017'!G310</f>
        <v>12</v>
      </c>
      <c r="E80" s="13">
        <f>'[1]name of hotels aug.2017'!H310</f>
        <v>24</v>
      </c>
      <c r="F80" s="13">
        <f>'[1]name of hotels aug.2017'!I310</f>
        <v>2</v>
      </c>
      <c r="G80" s="13">
        <f>'[1]name of hotels aug.2017'!J310</f>
        <v>1</v>
      </c>
      <c r="H80" s="13">
        <f>'[1]name of hotels aug.2017'!K310</f>
        <v>1</v>
      </c>
      <c r="I80" s="13">
        <f>'[1]name of hotels aug.2017'!L310</f>
        <v>0</v>
      </c>
      <c r="J80" s="14">
        <f>'[1]name of hotels aug.2017'!M310</f>
        <v>4</v>
      </c>
    </row>
    <row r="81" spans="1:14" ht="13.5" thickBot="1" x14ac:dyDescent="0.25">
      <c r="A81" s="11" t="s">
        <v>46</v>
      </c>
      <c r="B81" s="12">
        <v>2</v>
      </c>
      <c r="C81" s="13">
        <f>'[1]name of hotels aug.2017'!F624</f>
        <v>0</v>
      </c>
      <c r="D81" s="13">
        <f>'[1]name of hotels aug.2017'!G624</f>
        <v>27</v>
      </c>
      <c r="E81" s="13">
        <f>'[1]name of hotels aug.2017'!H624</f>
        <v>59</v>
      </c>
      <c r="F81" s="13">
        <f>'[1]name of hotels aug.2017'!I624</f>
        <v>2</v>
      </c>
      <c r="G81" s="13">
        <f>'[1]name of hotels aug.2017'!J624</f>
        <v>0</v>
      </c>
      <c r="H81" s="13">
        <f>'[1]name of hotels aug.2017'!K624</f>
        <v>2</v>
      </c>
      <c r="I81" s="13">
        <f>'[1]name of hotels aug.2017'!L624</f>
        <v>0</v>
      </c>
      <c r="J81" s="14">
        <f>'[1]name of hotels aug.2017'!M624</f>
        <v>4</v>
      </c>
    </row>
    <row r="82" spans="1:14" ht="13.5" hidden="1" thickBot="1" x14ac:dyDescent="0.25">
      <c r="A82" s="11" t="s">
        <v>47</v>
      </c>
      <c r="B82" s="12">
        <v>0</v>
      </c>
      <c r="C82" s="13">
        <v>0</v>
      </c>
      <c r="D82" s="13">
        <v>0</v>
      </c>
      <c r="E82" s="13">
        <v>0</v>
      </c>
      <c r="F82" s="13">
        <v>0</v>
      </c>
      <c r="G82" s="13">
        <f>'[1]name of hotels aug.2017'!J647</f>
        <v>0</v>
      </c>
      <c r="H82" s="13">
        <v>0</v>
      </c>
      <c r="I82" s="13">
        <f>'[1]name of hotels aug.2017'!L647</f>
        <v>0</v>
      </c>
      <c r="J82" s="14">
        <v>0</v>
      </c>
    </row>
    <row r="83" spans="1:14" ht="13.5" thickBot="1" x14ac:dyDescent="0.25">
      <c r="A83" s="21" t="s">
        <v>48</v>
      </c>
      <c r="B83" s="31">
        <f t="shared" ref="B83:J83" si="14">SUM(B79:B82)</f>
        <v>5</v>
      </c>
      <c r="C83" s="31">
        <f>SUM(C79:C82)</f>
        <v>0</v>
      </c>
      <c r="D83" s="31">
        <f>SUM(D79:D82)</f>
        <v>73</v>
      </c>
      <c r="E83" s="31">
        <f>SUM(E79:E82)</f>
        <v>159</v>
      </c>
      <c r="F83" s="31">
        <f t="shared" si="14"/>
        <v>9</v>
      </c>
      <c r="G83" s="31">
        <f t="shared" si="14"/>
        <v>1</v>
      </c>
      <c r="H83" s="31">
        <f t="shared" si="14"/>
        <v>6</v>
      </c>
      <c r="I83" s="31">
        <f t="shared" si="14"/>
        <v>0</v>
      </c>
      <c r="J83" s="31">
        <f t="shared" si="14"/>
        <v>16</v>
      </c>
    </row>
    <row r="84" spans="1:14" ht="13.5" thickBot="1" x14ac:dyDescent="0.25">
      <c r="A84" s="24"/>
      <c r="B84" s="25"/>
      <c r="C84" s="25"/>
      <c r="D84" s="25"/>
      <c r="E84" s="25"/>
      <c r="F84" s="25"/>
      <c r="G84" s="25"/>
      <c r="H84" s="25"/>
      <c r="I84" s="25"/>
      <c r="J84" s="25"/>
      <c r="K84" s="23"/>
      <c r="L84" s="23"/>
      <c r="M84" s="23"/>
      <c r="N84" s="23"/>
    </row>
    <row r="85" spans="1:14" x14ac:dyDescent="0.2">
      <c r="A85" s="8"/>
      <c r="B85" s="108" t="s">
        <v>0</v>
      </c>
      <c r="C85" s="108" t="s">
        <v>1</v>
      </c>
      <c r="D85" s="108" t="s">
        <v>2</v>
      </c>
      <c r="E85" s="108" t="s">
        <v>3</v>
      </c>
      <c r="F85" s="108" t="s">
        <v>4</v>
      </c>
      <c r="G85" s="108"/>
      <c r="H85" s="108" t="s">
        <v>5</v>
      </c>
      <c r="I85" s="108"/>
      <c r="J85" s="105" t="s">
        <v>6</v>
      </c>
    </row>
    <row r="86" spans="1:14" ht="18" customHeight="1" thickBot="1" x14ac:dyDescent="0.25">
      <c r="A86" s="9" t="s">
        <v>49</v>
      </c>
      <c r="B86" s="109"/>
      <c r="C86" s="109"/>
      <c r="D86" s="109"/>
      <c r="E86" s="109"/>
      <c r="F86" s="10" t="s">
        <v>8</v>
      </c>
      <c r="G86" s="10" t="s">
        <v>9</v>
      </c>
      <c r="H86" s="10" t="s">
        <v>8</v>
      </c>
      <c r="I86" s="10" t="s">
        <v>9</v>
      </c>
      <c r="J86" s="106"/>
    </row>
    <row r="87" spans="1:14" x14ac:dyDescent="0.2">
      <c r="A87" s="11" t="s">
        <v>13</v>
      </c>
      <c r="B87" s="45">
        <f>'[1]name of hotels aug.2017'!$A$226</f>
        <v>1</v>
      </c>
      <c r="C87" s="46">
        <f>'[1]name of hotels aug.2017'!F226</f>
        <v>1</v>
      </c>
      <c r="D87" s="46">
        <f>'[1]name of hotels aug.2017'!G226</f>
        <v>52</v>
      </c>
      <c r="E87" s="46">
        <f>'[1]name of hotels aug.2017'!H226</f>
        <v>120</v>
      </c>
      <c r="F87" s="46">
        <f>'[1]name of hotels aug.2017'!I226</f>
        <v>18</v>
      </c>
      <c r="G87" s="46">
        <f>'[1]name of hotels aug.2017'!J226</f>
        <v>1</v>
      </c>
      <c r="H87" s="46">
        <f>'[1]name of hotels aug.2017'!K226</f>
        <v>0</v>
      </c>
      <c r="I87" s="46">
        <f>'[1]name of hotels aug.2017'!L226</f>
        <v>0</v>
      </c>
      <c r="J87" s="47">
        <f>'[1]name of hotels aug.2017'!M226</f>
        <v>19</v>
      </c>
    </row>
    <row r="88" spans="1:14" ht="13.5" thickBot="1" x14ac:dyDescent="0.25">
      <c r="A88" s="32" t="s">
        <v>46</v>
      </c>
      <c r="B88" s="33">
        <f>'[1]name of hotels aug.2017'!A629</f>
        <v>1</v>
      </c>
      <c r="C88" s="48">
        <f>'[1]name of hotels aug.2017'!F629</f>
        <v>0</v>
      </c>
      <c r="D88" s="48">
        <f>'[1]name of hotels aug.2017'!G629</f>
        <v>5</v>
      </c>
      <c r="E88" s="48">
        <f>'[1]name of hotels aug.2017'!H629</f>
        <v>15</v>
      </c>
      <c r="F88" s="48">
        <f>'[1]name of hotels aug.2017'!I629</f>
        <v>2</v>
      </c>
      <c r="G88" s="48">
        <f>'[1]name of hotels aug.2017'!J629</f>
        <v>0</v>
      </c>
      <c r="H88" s="48">
        <f>'[1]name of hotels aug.2017'!K629</f>
        <v>0</v>
      </c>
      <c r="I88" s="48">
        <f>'[1]name of hotels aug.2017'!L629</f>
        <v>0</v>
      </c>
      <c r="J88" s="15">
        <f>'[1]name of hotels aug.2017'!M629</f>
        <v>2</v>
      </c>
    </row>
    <row r="89" spans="1:14" s="23" customFormat="1" ht="13.5" thickBot="1" x14ac:dyDescent="0.25">
      <c r="A89" s="30" t="s">
        <v>50</v>
      </c>
      <c r="B89" s="31">
        <f t="shared" ref="B89:J89" si="15">SUM(B87:B88)</f>
        <v>2</v>
      </c>
      <c r="C89" s="31">
        <f t="shared" si="15"/>
        <v>1</v>
      </c>
      <c r="D89" s="31">
        <f t="shared" si="15"/>
        <v>57</v>
      </c>
      <c r="E89" s="31">
        <f t="shared" si="15"/>
        <v>135</v>
      </c>
      <c r="F89" s="31">
        <f t="shared" si="15"/>
        <v>20</v>
      </c>
      <c r="G89" s="31">
        <f t="shared" si="15"/>
        <v>1</v>
      </c>
      <c r="H89" s="31">
        <f t="shared" si="15"/>
        <v>0</v>
      </c>
      <c r="I89" s="31">
        <f t="shared" si="15"/>
        <v>0</v>
      </c>
      <c r="J89" s="31">
        <f t="shared" si="15"/>
        <v>21</v>
      </c>
      <c r="K89" s="7"/>
      <c r="L89" s="7"/>
      <c r="M89" s="7"/>
      <c r="N89" s="7"/>
    </row>
    <row r="90" spans="1:14" ht="13.5" thickBot="1" x14ac:dyDescent="0.25">
      <c r="A90" s="24"/>
      <c r="B90" s="25"/>
      <c r="C90" s="25"/>
      <c r="D90" s="25"/>
      <c r="E90" s="25"/>
      <c r="F90" s="25"/>
      <c r="G90" s="25"/>
      <c r="H90" s="25"/>
      <c r="I90" s="25"/>
      <c r="J90" s="25"/>
    </row>
    <row r="91" spans="1:14" x14ac:dyDescent="0.2">
      <c r="A91" s="8"/>
      <c r="B91" s="108" t="s">
        <v>0</v>
      </c>
      <c r="C91" s="108" t="s">
        <v>1</v>
      </c>
      <c r="D91" s="108" t="s">
        <v>2</v>
      </c>
      <c r="E91" s="108" t="s">
        <v>3</v>
      </c>
      <c r="F91" s="108" t="s">
        <v>4</v>
      </c>
      <c r="G91" s="108"/>
      <c r="H91" s="108" t="s">
        <v>5</v>
      </c>
      <c r="I91" s="108"/>
      <c r="J91" s="105" t="s">
        <v>6</v>
      </c>
      <c r="K91" s="23"/>
      <c r="L91" s="23"/>
      <c r="M91" s="23"/>
      <c r="N91" s="23"/>
    </row>
    <row r="92" spans="1:14" ht="18" customHeight="1" thickBot="1" x14ac:dyDescent="0.25">
      <c r="A92" s="27" t="s">
        <v>51</v>
      </c>
      <c r="B92" s="109"/>
      <c r="C92" s="109"/>
      <c r="D92" s="109"/>
      <c r="E92" s="109"/>
      <c r="F92" s="10" t="s">
        <v>8</v>
      </c>
      <c r="G92" s="10" t="s">
        <v>9</v>
      </c>
      <c r="H92" s="10" t="s">
        <v>8</v>
      </c>
      <c r="I92" s="10" t="s">
        <v>9</v>
      </c>
      <c r="J92" s="106"/>
    </row>
    <row r="93" spans="1:14" x14ac:dyDescent="0.2">
      <c r="A93" s="28" t="s">
        <v>13</v>
      </c>
      <c r="B93" s="45">
        <v>2</v>
      </c>
      <c r="C93" s="46">
        <f>'[1]name of hotels aug.2017'!F228</f>
        <v>0</v>
      </c>
      <c r="D93" s="46">
        <f>'[1]name of hotels aug.2017'!G228</f>
        <v>32</v>
      </c>
      <c r="E93" s="46">
        <f>'[1]name of hotels aug.2017'!H228</f>
        <v>90</v>
      </c>
      <c r="F93" s="46">
        <f>'[1]name of hotels aug.2017'!I228</f>
        <v>4</v>
      </c>
      <c r="G93" s="46">
        <f>'[1]name of hotels aug.2017'!J228</f>
        <v>0</v>
      </c>
      <c r="H93" s="46">
        <f>'[1]name of hotels aug.2017'!K228</f>
        <v>0</v>
      </c>
      <c r="I93" s="46">
        <f>'[1]name of hotels aug.2017'!L228</f>
        <v>0</v>
      </c>
      <c r="J93" s="47">
        <f>'[1]name of hotels aug.2017'!M228</f>
        <v>4</v>
      </c>
    </row>
    <row r="94" spans="1:14" x14ac:dyDescent="0.2">
      <c r="A94" s="11" t="s">
        <v>14</v>
      </c>
      <c r="B94" s="13">
        <f>'[1]name of hotels aug.2017'!A312</f>
        <v>1</v>
      </c>
      <c r="C94" s="13">
        <f>'[1]name of hotels aug.2017'!F312</f>
        <v>0</v>
      </c>
      <c r="D94" s="13">
        <f>'[1]name of hotels aug.2017'!G312</f>
        <v>19</v>
      </c>
      <c r="E94" s="13">
        <f>'[1]name of hotels aug.2017'!H312</f>
        <v>34</v>
      </c>
      <c r="F94" s="13">
        <f>'[1]name of hotels aug.2017'!I312</f>
        <v>2</v>
      </c>
      <c r="G94" s="13">
        <f>'[1]name of hotels aug.2017'!J312</f>
        <v>0</v>
      </c>
      <c r="H94" s="13">
        <f>'[1]name of hotels aug.2017'!K312</f>
        <v>0</v>
      </c>
      <c r="I94" s="13">
        <f>'[1]name of hotels aug.2017'!L312</f>
        <v>0</v>
      </c>
      <c r="J94" s="14">
        <f>'[1]name of hotels aug.2017'!M312</f>
        <v>2</v>
      </c>
    </row>
    <row r="95" spans="1:14" ht="13.5" thickBot="1" x14ac:dyDescent="0.25">
      <c r="A95" s="11" t="s">
        <v>46</v>
      </c>
      <c r="B95" s="13">
        <f>'[1]name of hotels aug.2017'!$A$627</f>
        <v>2</v>
      </c>
      <c r="C95" s="13">
        <f>'[1]name of hotels aug.2017'!F627</f>
        <v>0</v>
      </c>
      <c r="D95" s="13">
        <f>'[1]name of hotels aug.2017'!G627</f>
        <v>24</v>
      </c>
      <c r="E95" s="13">
        <f>'[1]name of hotels aug.2017'!H627</f>
        <v>52</v>
      </c>
      <c r="F95" s="13">
        <f>'[1]name of hotels aug.2017'!I627</f>
        <v>4</v>
      </c>
      <c r="G95" s="13">
        <f>'[1]name of hotels aug.2017'!J627</f>
        <v>0</v>
      </c>
      <c r="H95" s="13">
        <f>'[1]name of hotels aug.2017'!K627</f>
        <v>1</v>
      </c>
      <c r="I95" s="13">
        <f>'[1]name of hotels aug.2017'!L627</f>
        <v>0</v>
      </c>
      <c r="J95" s="14">
        <f>'[1]name of hotels aug.2017'!M627</f>
        <v>5</v>
      </c>
    </row>
    <row r="96" spans="1:14" s="23" customFormat="1" ht="13.5" thickBot="1" x14ac:dyDescent="0.25">
      <c r="A96" s="30" t="s">
        <v>52</v>
      </c>
      <c r="B96" s="31">
        <f t="shared" ref="B96:J96" si="16">SUM(B93:B95)</f>
        <v>5</v>
      </c>
      <c r="C96" s="31">
        <f>SUM(C93:C95)</f>
        <v>0</v>
      </c>
      <c r="D96" s="31">
        <f t="shared" si="16"/>
        <v>75</v>
      </c>
      <c r="E96" s="31">
        <f t="shared" si="16"/>
        <v>176</v>
      </c>
      <c r="F96" s="31">
        <f t="shared" si="16"/>
        <v>10</v>
      </c>
      <c r="G96" s="31">
        <f t="shared" si="16"/>
        <v>0</v>
      </c>
      <c r="H96" s="31">
        <f t="shared" si="16"/>
        <v>1</v>
      </c>
      <c r="I96" s="31">
        <f t="shared" si="16"/>
        <v>0</v>
      </c>
      <c r="J96" s="41">
        <f t="shared" si="16"/>
        <v>11</v>
      </c>
      <c r="K96" s="7"/>
      <c r="L96" s="7"/>
      <c r="M96" s="7"/>
      <c r="N96" s="7"/>
    </row>
    <row r="97" spans="1:14" ht="13.5" thickBot="1" x14ac:dyDescent="0.25">
      <c r="A97" s="24"/>
      <c r="B97" s="25"/>
      <c r="C97" s="25"/>
      <c r="D97" s="25"/>
      <c r="E97" s="25"/>
      <c r="F97" s="25"/>
      <c r="G97" s="25"/>
      <c r="H97" s="25"/>
      <c r="I97" s="25"/>
      <c r="J97" s="25"/>
    </row>
    <row r="98" spans="1:14" x14ac:dyDescent="0.2">
      <c r="A98" s="8"/>
      <c r="B98" s="108" t="s">
        <v>0</v>
      </c>
      <c r="C98" s="108" t="s">
        <v>1</v>
      </c>
      <c r="D98" s="108" t="s">
        <v>2</v>
      </c>
      <c r="E98" s="108" t="s">
        <v>3</v>
      </c>
      <c r="F98" s="108" t="s">
        <v>4</v>
      </c>
      <c r="G98" s="108"/>
      <c r="H98" s="108" t="s">
        <v>5</v>
      </c>
      <c r="I98" s="108"/>
      <c r="J98" s="105" t="s">
        <v>6</v>
      </c>
    </row>
    <row r="99" spans="1:14" ht="18" customHeight="1" thickBot="1" x14ac:dyDescent="0.25">
      <c r="A99" s="27" t="s">
        <v>53</v>
      </c>
      <c r="B99" s="109"/>
      <c r="C99" s="109"/>
      <c r="D99" s="109"/>
      <c r="E99" s="109"/>
      <c r="F99" s="10" t="s">
        <v>8</v>
      </c>
      <c r="G99" s="10" t="s">
        <v>9</v>
      </c>
      <c r="H99" s="10" t="s">
        <v>8</v>
      </c>
      <c r="I99" s="10" t="s">
        <v>9</v>
      </c>
      <c r="J99" s="106"/>
    </row>
    <row r="100" spans="1:14" x14ac:dyDescent="0.2">
      <c r="A100" s="28" t="s">
        <v>13</v>
      </c>
      <c r="B100" s="45">
        <f>'[1]name of hotels aug.2017'!A230</f>
        <v>1</v>
      </c>
      <c r="C100" s="46">
        <f>'[1]name of hotels aug.2017'!F230</f>
        <v>0</v>
      </c>
      <c r="D100" s="46">
        <f>'[1]name of hotels aug.2017'!G230</f>
        <v>24</v>
      </c>
      <c r="E100" s="46">
        <f>'[1]name of hotels aug.2017'!H230</f>
        <v>54</v>
      </c>
      <c r="F100" s="46">
        <f>'[1]name of hotels aug.2017'!I230</f>
        <v>5</v>
      </c>
      <c r="G100" s="46">
        <f>'[1]name of hotels aug.2017'!J230</f>
        <v>0</v>
      </c>
      <c r="H100" s="46">
        <f>'[1]name of hotels aug.2017'!K230</f>
        <v>0</v>
      </c>
      <c r="I100" s="46">
        <f>'[1]name of hotels aug.2017'!L230</f>
        <v>0</v>
      </c>
      <c r="J100" s="47">
        <f>'[1]name of hotels aug.2017'!M230</f>
        <v>5</v>
      </c>
    </row>
    <row r="101" spans="1:14" x14ac:dyDescent="0.2">
      <c r="A101" s="11" t="s">
        <v>21</v>
      </c>
      <c r="B101" s="12">
        <f>'[1]name of hotels aug.2017'!A596</f>
        <v>1</v>
      </c>
      <c r="C101" s="13">
        <f>'[1]name of hotels aug.2017'!F596</f>
        <v>0</v>
      </c>
      <c r="D101" s="13">
        <f>'[1]name of hotels aug.2017'!G596</f>
        <v>18</v>
      </c>
      <c r="E101" s="13">
        <f>'[1]name of hotels aug.2017'!H596</f>
        <v>40</v>
      </c>
      <c r="F101" s="13">
        <f>'[1]name of hotels aug.2017'!I596</f>
        <v>6</v>
      </c>
      <c r="G101" s="13">
        <f>'[1]name of hotels aug.2017'!J596</f>
        <v>0</v>
      </c>
      <c r="H101" s="13">
        <f>'[1]name of hotels aug.2017'!K596</f>
        <v>0</v>
      </c>
      <c r="I101" s="13">
        <f>'[1]name of hotels aug.2017'!L596</f>
        <v>0</v>
      </c>
      <c r="J101" s="14">
        <f>'[1]name of hotels aug.2017'!M596</f>
        <v>6</v>
      </c>
    </row>
    <row r="102" spans="1:14" ht="13.5" thickBot="1" x14ac:dyDescent="0.25">
      <c r="A102" s="11" t="s">
        <v>54</v>
      </c>
      <c r="B102" s="12">
        <v>1</v>
      </c>
      <c r="C102" s="13">
        <f>'[1]name of hotels aug.2017'!F637</f>
        <v>0</v>
      </c>
      <c r="D102" s="13">
        <f>'[1]name of hotels aug.2017'!G637</f>
        <v>16</v>
      </c>
      <c r="E102" s="13">
        <f>'[1]name of hotels aug.2017'!H637</f>
        <v>32</v>
      </c>
      <c r="F102" s="13">
        <f>'[1]name of hotels aug.2017'!I637</f>
        <v>8</v>
      </c>
      <c r="G102" s="13">
        <f>'[1]name of hotels aug.2017'!J637</f>
        <v>0</v>
      </c>
      <c r="H102" s="13">
        <f>'[1]name of hotels aug.2017'!K637</f>
        <v>0</v>
      </c>
      <c r="I102" s="13">
        <f>'[1]name of hotels aug.2017'!L637</f>
        <v>0</v>
      </c>
      <c r="J102" s="14">
        <f>'[1]name of hotels aug.2017'!M637</f>
        <v>8</v>
      </c>
    </row>
    <row r="103" spans="1:14" s="23" customFormat="1" ht="13.5" thickBot="1" x14ac:dyDescent="0.25">
      <c r="A103" s="30" t="s">
        <v>55</v>
      </c>
      <c r="B103" s="31">
        <f t="shared" ref="B103:J103" si="17">SUM(B100:B102)</f>
        <v>3</v>
      </c>
      <c r="C103" s="31">
        <f t="shared" si="17"/>
        <v>0</v>
      </c>
      <c r="D103" s="31">
        <f t="shared" si="17"/>
        <v>58</v>
      </c>
      <c r="E103" s="31">
        <f t="shared" si="17"/>
        <v>126</v>
      </c>
      <c r="F103" s="31">
        <f t="shared" si="17"/>
        <v>19</v>
      </c>
      <c r="G103" s="31">
        <f t="shared" si="17"/>
        <v>0</v>
      </c>
      <c r="H103" s="31">
        <f t="shared" si="17"/>
        <v>0</v>
      </c>
      <c r="I103" s="31">
        <f t="shared" si="17"/>
        <v>0</v>
      </c>
      <c r="J103" s="31">
        <f t="shared" si="17"/>
        <v>19</v>
      </c>
      <c r="K103" s="7"/>
      <c r="L103" s="7"/>
      <c r="M103" s="7"/>
      <c r="N103" s="7"/>
    </row>
    <row r="104" spans="1:14" x14ac:dyDescent="0.2">
      <c r="A104" s="2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4" x14ac:dyDescent="0.2">
      <c r="A105" s="4"/>
      <c r="B105" s="1"/>
      <c r="C105" s="1"/>
      <c r="D105" s="1"/>
      <c r="E105" s="1"/>
      <c r="F105" s="1"/>
      <c r="G105" s="1"/>
      <c r="H105" s="1"/>
      <c r="I105" s="1"/>
      <c r="J105" s="1"/>
    </row>
    <row r="106" spans="1:14" x14ac:dyDescent="0.2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23"/>
      <c r="L106" s="23"/>
      <c r="M106" s="23"/>
      <c r="N106" s="23"/>
    </row>
    <row r="107" spans="1:14" x14ac:dyDescent="0.2">
      <c r="A107" s="4"/>
      <c r="B107" s="1"/>
      <c r="C107" s="1"/>
      <c r="D107" s="1"/>
      <c r="E107" s="1"/>
      <c r="F107" s="1"/>
      <c r="G107" s="1"/>
      <c r="H107" s="1"/>
      <c r="I107" s="1"/>
      <c r="J107" s="1"/>
    </row>
    <row r="108" spans="1:14" x14ac:dyDescent="0.2">
      <c r="A108" s="4"/>
      <c r="B108" s="1"/>
      <c r="C108" s="1"/>
      <c r="D108" s="1"/>
      <c r="E108" s="1"/>
      <c r="F108" s="1"/>
      <c r="G108" s="1"/>
      <c r="H108" s="1"/>
      <c r="I108" s="1"/>
      <c r="J108" s="1"/>
    </row>
    <row r="109" spans="1:14" x14ac:dyDescent="0.2">
      <c r="A109" s="4"/>
      <c r="B109" s="1"/>
      <c r="C109" s="1"/>
      <c r="D109" s="1"/>
      <c r="E109" s="1"/>
      <c r="F109" s="1"/>
      <c r="G109" s="1"/>
      <c r="H109" s="1"/>
      <c r="I109" s="1"/>
      <c r="J109" s="1"/>
    </row>
    <row r="110" spans="1:14" x14ac:dyDescent="0.2">
      <c r="A110" s="4"/>
      <c r="B110" s="1"/>
      <c r="C110" s="1"/>
      <c r="D110" s="1"/>
      <c r="E110" s="1"/>
      <c r="F110" s="1"/>
      <c r="G110" s="1"/>
      <c r="H110" s="1"/>
      <c r="I110" s="1"/>
      <c r="J110" s="1"/>
    </row>
    <row r="111" spans="1:14" ht="15.75" x14ac:dyDescent="0.25">
      <c r="A111" s="112" t="s">
        <v>80</v>
      </c>
      <c r="B111" s="112"/>
      <c r="C111" s="112"/>
      <c r="D111" s="112"/>
      <c r="E111" s="112"/>
      <c r="F111" s="112"/>
      <c r="G111" s="112"/>
      <c r="H111" s="112"/>
      <c r="I111" s="112"/>
      <c r="J111" s="112"/>
    </row>
    <row r="112" spans="1:14" ht="18" customHeight="1" thickBot="1" x14ac:dyDescent="0.3">
      <c r="A112" s="113" t="s">
        <v>79</v>
      </c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1:14" ht="18" customHeight="1" x14ac:dyDescent="0.2">
      <c r="A113" s="8"/>
      <c r="B113" s="49" t="s">
        <v>0</v>
      </c>
      <c r="C113" s="49" t="s">
        <v>1</v>
      </c>
      <c r="D113" s="49" t="s">
        <v>2</v>
      </c>
      <c r="E113" s="49" t="s">
        <v>3</v>
      </c>
      <c r="F113" s="49" t="s">
        <v>4</v>
      </c>
      <c r="G113" s="49"/>
      <c r="H113" s="49" t="s">
        <v>5</v>
      </c>
      <c r="I113" s="49"/>
      <c r="J113" s="50" t="s">
        <v>6</v>
      </c>
      <c r="K113" s="23"/>
      <c r="L113" s="23"/>
      <c r="M113" s="23"/>
      <c r="N113" s="23"/>
    </row>
    <row r="114" spans="1:14" ht="18" customHeight="1" thickBot="1" x14ac:dyDescent="0.25">
      <c r="A114" s="9" t="s">
        <v>56</v>
      </c>
      <c r="B114" s="51"/>
      <c r="C114" s="51"/>
      <c r="D114" s="51"/>
      <c r="E114" s="51"/>
      <c r="F114" s="10" t="s">
        <v>8</v>
      </c>
      <c r="G114" s="10" t="s">
        <v>9</v>
      </c>
      <c r="H114" s="10" t="s">
        <v>8</v>
      </c>
      <c r="I114" s="10" t="s">
        <v>9</v>
      </c>
      <c r="J114" s="52"/>
    </row>
    <row r="115" spans="1:14" x14ac:dyDescent="0.2">
      <c r="A115" s="11" t="s">
        <v>12</v>
      </c>
      <c r="B115" s="53">
        <v>4</v>
      </c>
      <c r="C115" s="54">
        <f>'[1]name of hotels aug.2017'!F143</f>
        <v>0</v>
      </c>
      <c r="D115" s="54">
        <f>'[1]name of hotels aug.2017'!G143</f>
        <v>55</v>
      </c>
      <c r="E115" s="54">
        <f>'[1]name of hotels aug.2017'!H143</f>
        <v>114</v>
      </c>
      <c r="F115" s="54">
        <f>'[1]name of hotels aug.2017'!I143</f>
        <v>14</v>
      </c>
      <c r="G115" s="54">
        <f>'[1]name of hotels aug.2017'!J143</f>
        <v>8</v>
      </c>
      <c r="H115" s="54">
        <f>'[1]name of hotels aug.2017'!K143</f>
        <v>2</v>
      </c>
      <c r="I115" s="54">
        <f>'[1]name of hotels aug.2017'!L143</f>
        <v>0</v>
      </c>
      <c r="J115" s="55">
        <f>'[1]name of hotels aug.2017'!M143</f>
        <v>24</v>
      </c>
    </row>
    <row r="116" spans="1:14" x14ac:dyDescent="0.2">
      <c r="A116" s="11" t="s">
        <v>13</v>
      </c>
      <c r="B116" s="53">
        <f>'[1]name of hotels aug.2017'!A232</f>
        <v>1</v>
      </c>
      <c r="C116" s="54">
        <f>'[1]name of hotels aug.2017'!F232</f>
        <v>0</v>
      </c>
      <c r="D116" s="54">
        <f>'[1]name of hotels aug.2017'!G232</f>
        <v>57</v>
      </c>
      <c r="E116" s="54">
        <f>'[1]name of hotels aug.2017'!H232</f>
        <v>120</v>
      </c>
      <c r="F116" s="54">
        <f>'[1]name of hotels aug.2017'!I232</f>
        <v>8</v>
      </c>
      <c r="G116" s="54">
        <f>'[1]name of hotels aug.2017'!J232</f>
        <v>2</v>
      </c>
      <c r="H116" s="54">
        <f>'[1]name of hotels aug.2017'!K232</f>
        <v>0</v>
      </c>
      <c r="I116" s="54">
        <f>'[1]name of hotels aug.2017'!L232</f>
        <v>0</v>
      </c>
      <c r="J116" s="56">
        <f>'[1]name of hotels aug.2017'!M232</f>
        <v>10</v>
      </c>
    </row>
    <row r="117" spans="1:14" x14ac:dyDescent="0.2">
      <c r="A117" s="11" t="s">
        <v>14</v>
      </c>
      <c r="B117" s="12">
        <f>'[1]name of hotels aug.2017'!$A$294</f>
        <v>4</v>
      </c>
      <c r="C117" s="13">
        <f>'[1]name of hotels aug.2017'!F294</f>
        <v>0</v>
      </c>
      <c r="D117" s="13">
        <f>'[1]name of hotels aug.2017'!G294</f>
        <v>70</v>
      </c>
      <c r="E117" s="13">
        <f>'[1]name of hotels aug.2017'!H294</f>
        <v>140</v>
      </c>
      <c r="F117" s="13">
        <f>'[1]name of hotels aug.2017'!I294</f>
        <v>10</v>
      </c>
      <c r="G117" s="13">
        <f>'[1]name of hotels aug.2017'!J294</f>
        <v>0</v>
      </c>
      <c r="H117" s="13">
        <f>'[1]name of hotels aug.2017'!K294</f>
        <v>3</v>
      </c>
      <c r="I117" s="13">
        <f>'[1]name of hotels aug.2017'!L294</f>
        <v>0</v>
      </c>
      <c r="J117" s="14">
        <f>'[1]name of hotels aug.2017'!M294</f>
        <v>13</v>
      </c>
    </row>
    <row r="118" spans="1:14" s="23" customFormat="1" x14ac:dyDescent="0.2">
      <c r="A118" s="11" t="s">
        <v>17</v>
      </c>
      <c r="B118" s="13">
        <v>2</v>
      </c>
      <c r="C118" s="13">
        <f>'[1]name of hotels aug.2017'!F456</f>
        <v>8</v>
      </c>
      <c r="D118" s="13">
        <f>'[1]name of hotels aug.2017'!G456</f>
        <v>12</v>
      </c>
      <c r="E118" s="13">
        <f>'[1]name of hotels aug.2017'!H456</f>
        <v>22</v>
      </c>
      <c r="F118" s="13">
        <f>'[1]name of hotels aug.2017'!I456</f>
        <v>3</v>
      </c>
      <c r="G118" s="13">
        <f>'[1]name of hotels aug.2017'!J456</f>
        <v>0</v>
      </c>
      <c r="H118" s="13">
        <f>'[1]name of hotels aug.2017'!K456</f>
        <v>0</v>
      </c>
      <c r="I118" s="13">
        <f>'[1]name of hotels aug.2017'!L456</f>
        <v>0</v>
      </c>
      <c r="J118" s="14">
        <f>'[1]name of hotels aug.2017'!M456</f>
        <v>3</v>
      </c>
    </row>
    <row r="119" spans="1:14" x14ac:dyDescent="0.2">
      <c r="A119" s="11" t="s">
        <v>46</v>
      </c>
      <c r="B119" s="12">
        <f>'[1]name of hotels aug.2017'!$A$608</f>
        <v>3</v>
      </c>
      <c r="C119" s="13">
        <f>'[1]name of hotels aug.2017'!F608</f>
        <v>0</v>
      </c>
      <c r="D119" s="13">
        <f>'[1]name of hotels aug.2017'!G608</f>
        <v>28</v>
      </c>
      <c r="E119" s="13">
        <f>'[1]name of hotels aug.2017'!H608</f>
        <v>58</v>
      </c>
      <c r="F119" s="13">
        <f>'[1]name of hotels aug.2017'!I608</f>
        <v>4</v>
      </c>
      <c r="G119" s="13">
        <f>'[1]name of hotels aug.2017'!J608</f>
        <v>1</v>
      </c>
      <c r="H119" s="13">
        <f>'[1]name of hotels aug.2017'!K608</f>
        <v>0</v>
      </c>
      <c r="I119" s="13">
        <f>'[1]name of hotels aug.2017'!L608</f>
        <v>0</v>
      </c>
      <c r="J119" s="14">
        <f>'[1]name of hotels aug.2017'!M608</f>
        <v>5</v>
      </c>
    </row>
    <row r="120" spans="1:14" ht="13.5" thickBot="1" x14ac:dyDescent="0.25">
      <c r="A120" s="11" t="s">
        <v>54</v>
      </c>
      <c r="B120" s="1">
        <f>'[1]name of hotels aug.2017'!A642</f>
        <v>3</v>
      </c>
      <c r="C120" s="57">
        <f>'[1]name of hotels aug.2017'!F642</f>
        <v>0</v>
      </c>
      <c r="D120" s="57">
        <f>'[1]name of hotels aug.2017'!G642</f>
        <v>0</v>
      </c>
      <c r="E120" s="57">
        <f>'[1]name of hotels aug.2017'!H642</f>
        <v>0</v>
      </c>
      <c r="F120" s="57">
        <f>'[1]name of hotels aug.2017'!I642</f>
        <v>16</v>
      </c>
      <c r="G120" s="57">
        <f>'[1]name of hotels aug.2017'!J642</f>
        <v>0</v>
      </c>
      <c r="H120" s="57">
        <f>'[1]name of hotels aug.2017'!K642</f>
        <v>0</v>
      </c>
      <c r="I120" s="57">
        <f>'[1]name of hotels aug.2017'!L642</f>
        <v>0</v>
      </c>
      <c r="J120" s="14">
        <f>'[1]name of hotels aug.2017'!M642</f>
        <v>16</v>
      </c>
    </row>
    <row r="121" spans="1:14" ht="13.5" thickBot="1" x14ac:dyDescent="0.25">
      <c r="A121" s="30" t="s">
        <v>57</v>
      </c>
      <c r="B121" s="58">
        <f t="shared" ref="B121:J121" si="18">SUM(B115:B120)</f>
        <v>17</v>
      </c>
      <c r="C121" s="58">
        <f>SUM(C115:C120)</f>
        <v>8</v>
      </c>
      <c r="D121" s="58">
        <f t="shared" si="18"/>
        <v>222</v>
      </c>
      <c r="E121" s="58">
        <f t="shared" si="18"/>
        <v>454</v>
      </c>
      <c r="F121" s="58">
        <f t="shared" si="18"/>
        <v>55</v>
      </c>
      <c r="G121" s="58">
        <f t="shared" si="18"/>
        <v>11</v>
      </c>
      <c r="H121" s="58">
        <f t="shared" si="18"/>
        <v>5</v>
      </c>
      <c r="I121" s="58">
        <f t="shared" si="18"/>
        <v>0</v>
      </c>
      <c r="J121" s="41">
        <f t="shared" si="18"/>
        <v>71</v>
      </c>
    </row>
    <row r="122" spans="1:14" ht="18" customHeight="1" thickBot="1" x14ac:dyDescent="0.25">
      <c r="A122" s="42"/>
      <c r="B122" s="1"/>
      <c r="C122" s="1"/>
      <c r="D122" s="1"/>
      <c r="E122" s="1"/>
      <c r="F122" s="1"/>
      <c r="G122" s="1"/>
      <c r="H122" s="1"/>
      <c r="I122" s="1"/>
      <c r="J122" s="59"/>
    </row>
    <row r="123" spans="1:14" x14ac:dyDescent="0.2">
      <c r="A123" s="8"/>
      <c r="B123" s="108" t="s">
        <v>0</v>
      </c>
      <c r="C123" s="108" t="s">
        <v>1</v>
      </c>
      <c r="D123" s="108" t="s">
        <v>2</v>
      </c>
      <c r="E123" s="108" t="s">
        <v>3</v>
      </c>
      <c r="F123" s="108" t="s">
        <v>4</v>
      </c>
      <c r="G123" s="108"/>
      <c r="H123" s="108" t="s">
        <v>5</v>
      </c>
      <c r="I123" s="108"/>
      <c r="J123" s="105" t="s">
        <v>6</v>
      </c>
    </row>
    <row r="124" spans="1:14" ht="13.5" thickBot="1" x14ac:dyDescent="0.25">
      <c r="A124" s="9" t="s">
        <v>58</v>
      </c>
      <c r="B124" s="109"/>
      <c r="C124" s="109"/>
      <c r="D124" s="109"/>
      <c r="E124" s="109"/>
      <c r="F124" s="10" t="s">
        <v>8</v>
      </c>
      <c r="G124" s="10" t="s">
        <v>9</v>
      </c>
      <c r="H124" s="10" t="s">
        <v>8</v>
      </c>
      <c r="I124" s="10" t="s">
        <v>9</v>
      </c>
      <c r="J124" s="106"/>
    </row>
    <row r="125" spans="1:14" s="23" customFormat="1" ht="13.5" thickBot="1" x14ac:dyDescent="0.25">
      <c r="A125" s="11" t="s">
        <v>14</v>
      </c>
      <c r="B125" s="45">
        <f>'[1]name of hotels aug.2017'!A305</f>
        <v>1</v>
      </c>
      <c r="C125" s="46">
        <f>'[1]name of hotels aug.2017'!F305</f>
        <v>0</v>
      </c>
      <c r="D125" s="46">
        <f>'[1]name of hotels aug.2017'!G305</f>
        <v>10</v>
      </c>
      <c r="E125" s="46">
        <f>'[1]name of hotels aug.2017'!H305</f>
        <v>28</v>
      </c>
      <c r="F125" s="46">
        <f>'[1]name of hotels aug.2017'!I305</f>
        <v>2</v>
      </c>
      <c r="G125" s="46">
        <f>'[1]name of hotels aug.2017'!J305</f>
        <v>0</v>
      </c>
      <c r="H125" s="46">
        <f>'[1]name of hotels aug.2017'!K305</f>
        <v>0</v>
      </c>
      <c r="I125" s="46">
        <f>'[1]name of hotels aug.2017'!L305</f>
        <v>0</v>
      </c>
      <c r="J125" s="47">
        <f>'[1]name of hotels aug.2017'!M305</f>
        <v>2</v>
      </c>
      <c r="K125" s="7"/>
      <c r="L125" s="7"/>
      <c r="M125" s="7"/>
      <c r="N125" s="7"/>
    </row>
    <row r="126" spans="1:14" ht="13.5" thickBot="1" x14ac:dyDescent="0.25">
      <c r="A126" s="30" t="s">
        <v>59</v>
      </c>
      <c r="B126" s="31">
        <f t="shared" ref="B126:J126" si="19">SUM(B125:B125)</f>
        <v>1</v>
      </c>
      <c r="C126" s="31">
        <f t="shared" si="19"/>
        <v>0</v>
      </c>
      <c r="D126" s="31">
        <f t="shared" si="19"/>
        <v>10</v>
      </c>
      <c r="E126" s="31">
        <f t="shared" si="19"/>
        <v>28</v>
      </c>
      <c r="F126" s="31">
        <f t="shared" si="19"/>
        <v>2</v>
      </c>
      <c r="G126" s="31">
        <f t="shared" si="19"/>
        <v>0</v>
      </c>
      <c r="H126" s="31">
        <f t="shared" si="19"/>
        <v>0</v>
      </c>
      <c r="I126" s="31">
        <f t="shared" si="19"/>
        <v>0</v>
      </c>
      <c r="J126" s="41">
        <f t="shared" si="19"/>
        <v>2</v>
      </c>
    </row>
    <row r="127" spans="1:14" x14ac:dyDescent="0.2">
      <c r="A127" s="2"/>
      <c r="B127" s="5"/>
      <c r="C127" s="5"/>
      <c r="D127" s="5"/>
      <c r="E127" s="5"/>
      <c r="F127" s="5"/>
      <c r="G127" s="5"/>
      <c r="H127" s="5"/>
      <c r="I127" s="5"/>
      <c r="J127" s="3"/>
    </row>
    <row r="128" spans="1:14" x14ac:dyDescent="0.2">
      <c r="A128" s="4"/>
      <c r="B128" s="1"/>
      <c r="C128" s="1"/>
      <c r="D128" s="1"/>
      <c r="E128" s="1"/>
      <c r="F128" s="1"/>
      <c r="G128" s="1"/>
      <c r="H128" s="1"/>
      <c r="I128" s="1"/>
      <c r="J128" s="1"/>
    </row>
    <row r="129" spans="1:14" ht="18" customHeight="1" thickBot="1" x14ac:dyDescent="0.25">
      <c r="A129" s="60"/>
      <c r="B129" s="1"/>
      <c r="C129" s="1"/>
      <c r="D129" s="1"/>
      <c r="E129" s="1"/>
      <c r="F129" s="1"/>
      <c r="G129" s="1"/>
      <c r="H129" s="1"/>
      <c r="I129" s="1"/>
      <c r="J129" s="61"/>
    </row>
    <row r="130" spans="1:14" s="23" customFormat="1" x14ac:dyDescent="0.2">
      <c r="A130" s="8"/>
      <c r="B130" s="108" t="s">
        <v>0</v>
      </c>
      <c r="C130" s="108" t="s">
        <v>1</v>
      </c>
      <c r="D130" s="108" t="s">
        <v>2</v>
      </c>
      <c r="E130" s="108" t="s">
        <v>3</v>
      </c>
      <c r="F130" s="108" t="s">
        <v>4</v>
      </c>
      <c r="G130" s="108"/>
      <c r="H130" s="108" t="s">
        <v>5</v>
      </c>
      <c r="I130" s="108"/>
      <c r="J130" s="105" t="s">
        <v>6</v>
      </c>
      <c r="K130" s="7"/>
      <c r="L130" s="7"/>
      <c r="M130" s="7"/>
      <c r="N130" s="7"/>
    </row>
    <row r="131" spans="1:14" ht="13.5" thickBot="1" x14ac:dyDescent="0.25">
      <c r="A131" s="27" t="s">
        <v>60</v>
      </c>
      <c r="B131" s="111"/>
      <c r="C131" s="109"/>
      <c r="D131" s="111"/>
      <c r="E131" s="111"/>
      <c r="F131" s="35" t="s">
        <v>8</v>
      </c>
      <c r="G131" s="35" t="s">
        <v>9</v>
      </c>
      <c r="H131" s="35" t="s">
        <v>8</v>
      </c>
      <c r="I131" s="35" t="s">
        <v>9</v>
      </c>
      <c r="J131" s="110"/>
    </row>
    <row r="132" spans="1:14" ht="13.5" thickBot="1" x14ac:dyDescent="0.25">
      <c r="A132" s="30" t="s">
        <v>14</v>
      </c>
      <c r="B132" s="62">
        <f>'[1]name of hotels aug.2017'!A308</f>
        <v>1</v>
      </c>
      <c r="C132" s="31">
        <f>'[1]name of hotels aug.2017'!F308</f>
        <v>0</v>
      </c>
      <c r="D132" s="31">
        <f>'[1]name of hotels aug.2017'!G308</f>
        <v>14</v>
      </c>
      <c r="E132" s="31">
        <f>'[1]name of hotels aug.2017'!H308</f>
        <v>40</v>
      </c>
      <c r="F132" s="31">
        <f>'[1]name of hotels aug.2017'!I308</f>
        <v>1</v>
      </c>
      <c r="G132" s="31">
        <f>'[1]name of hotels aug.2017'!J308</f>
        <v>0</v>
      </c>
      <c r="H132" s="31">
        <f>'[1]name of hotels aug.2017'!K308</f>
        <v>2</v>
      </c>
      <c r="I132" s="31">
        <f>'[1]name of hotels aug.2017'!L308</f>
        <v>0</v>
      </c>
      <c r="J132" s="41">
        <f>'[1]name of hotels aug.2017'!M308</f>
        <v>3</v>
      </c>
    </row>
    <row r="133" spans="1:14" x14ac:dyDescent="0.2">
      <c r="A133" s="42"/>
      <c r="B133" s="1"/>
      <c r="C133" s="1"/>
      <c r="D133" s="1"/>
      <c r="E133" s="1"/>
      <c r="F133" s="1"/>
      <c r="G133" s="1"/>
      <c r="H133" s="1"/>
      <c r="I133" s="1"/>
      <c r="J133" s="59"/>
    </row>
    <row r="134" spans="1:14" ht="18" customHeight="1" thickBot="1" x14ac:dyDescent="0.25">
      <c r="A134" s="42"/>
      <c r="B134" s="1"/>
      <c r="C134" s="1"/>
      <c r="D134" s="1"/>
      <c r="E134" s="1"/>
      <c r="F134" s="1"/>
      <c r="G134" s="1"/>
      <c r="H134" s="1"/>
      <c r="I134" s="1"/>
      <c r="J134" s="59"/>
    </row>
    <row r="135" spans="1:14" x14ac:dyDescent="0.2">
      <c r="A135" s="8"/>
      <c r="B135" s="108" t="s">
        <v>0</v>
      </c>
      <c r="C135" s="108" t="s">
        <v>1</v>
      </c>
      <c r="D135" s="108" t="s">
        <v>2</v>
      </c>
      <c r="E135" s="108" t="s">
        <v>3</v>
      </c>
      <c r="F135" s="108" t="s">
        <v>4</v>
      </c>
      <c r="G135" s="108"/>
      <c r="H135" s="108" t="s">
        <v>5</v>
      </c>
      <c r="I135" s="108"/>
      <c r="J135" s="105" t="s">
        <v>6</v>
      </c>
    </row>
    <row r="136" spans="1:14" ht="13.5" thickBot="1" x14ac:dyDescent="0.25">
      <c r="A136" s="27" t="s">
        <v>61</v>
      </c>
      <c r="B136" s="111"/>
      <c r="C136" s="109"/>
      <c r="D136" s="111"/>
      <c r="E136" s="111"/>
      <c r="F136" s="35" t="s">
        <v>8</v>
      </c>
      <c r="G136" s="35" t="s">
        <v>9</v>
      </c>
      <c r="H136" s="35" t="s">
        <v>8</v>
      </c>
      <c r="I136" s="35" t="s">
        <v>9</v>
      </c>
      <c r="J136" s="110"/>
    </row>
    <row r="137" spans="1:14" ht="13.5" thickBot="1" x14ac:dyDescent="0.25">
      <c r="A137" s="92" t="s">
        <v>12</v>
      </c>
      <c r="B137" s="91">
        <v>1</v>
      </c>
      <c r="C137" s="88"/>
      <c r="D137" s="90"/>
      <c r="E137" s="90"/>
      <c r="F137" s="90"/>
      <c r="G137" s="90"/>
      <c r="H137" s="90"/>
      <c r="I137" s="90"/>
      <c r="J137" s="89"/>
    </row>
    <row r="138" spans="1:14" ht="16.5" thickBot="1" x14ac:dyDescent="0.3">
      <c r="A138" s="30" t="s">
        <v>46</v>
      </c>
      <c r="B138" s="62">
        <v>2</v>
      </c>
      <c r="C138" s="31">
        <f>'[1]name of hotels aug.2017'!F604</f>
        <v>0</v>
      </c>
      <c r="D138" s="31">
        <f>'[1]name of hotels aug.2017'!G604</f>
        <v>25</v>
      </c>
      <c r="E138" s="31">
        <f>'[1]name of hotels aug.2017'!H604</f>
        <v>63</v>
      </c>
      <c r="F138" s="31">
        <f>'[1]name of hotels aug.2017'!I604</f>
        <v>5</v>
      </c>
      <c r="G138" s="31">
        <f>'[1]name of hotels aug.2017'!J604</f>
        <v>0</v>
      </c>
      <c r="H138" s="31">
        <f>'[1]name of hotels aug.2017'!K604</f>
        <v>1</v>
      </c>
      <c r="I138" s="31">
        <f>'[1]name of hotels aug.2017'!L604</f>
        <v>0</v>
      </c>
      <c r="J138" s="41">
        <f>'[1]name of hotels aug.2017'!M604</f>
        <v>6</v>
      </c>
      <c r="K138" s="63"/>
    </row>
    <row r="139" spans="1:14" ht="18" customHeight="1" thickBot="1" x14ac:dyDescent="0.25">
      <c r="A139" s="92" t="s">
        <v>75</v>
      </c>
      <c r="B139" s="93">
        <f>SUM(B137:B138)</f>
        <v>3</v>
      </c>
      <c r="C139" s="93">
        <f t="shared" ref="C139:J139" si="20">SUM(C137:C138)</f>
        <v>0</v>
      </c>
      <c r="D139" s="93">
        <f t="shared" si="20"/>
        <v>25</v>
      </c>
      <c r="E139" s="93">
        <f t="shared" si="20"/>
        <v>63</v>
      </c>
      <c r="F139" s="93">
        <f t="shared" si="20"/>
        <v>5</v>
      </c>
      <c r="G139" s="93">
        <f t="shared" si="20"/>
        <v>0</v>
      </c>
      <c r="H139" s="93">
        <f t="shared" si="20"/>
        <v>1</v>
      </c>
      <c r="I139" s="93">
        <f t="shared" si="20"/>
        <v>0</v>
      </c>
      <c r="J139" s="93">
        <f t="shared" si="20"/>
        <v>6</v>
      </c>
    </row>
    <row r="140" spans="1:14" ht="18" customHeight="1" thickBot="1" x14ac:dyDescent="0.25">
      <c r="A140" s="77"/>
      <c r="B140" s="77"/>
      <c r="C140" s="77"/>
      <c r="D140" s="77"/>
      <c r="E140" s="77"/>
      <c r="F140" s="77"/>
      <c r="G140" s="77"/>
      <c r="H140" s="77"/>
      <c r="I140" s="77"/>
      <c r="J140" s="77"/>
    </row>
    <row r="141" spans="1:14" x14ac:dyDescent="0.2">
      <c r="A141" s="8"/>
      <c r="B141" s="108" t="s">
        <v>0</v>
      </c>
      <c r="C141" s="108" t="s">
        <v>1</v>
      </c>
      <c r="D141" s="108" t="s">
        <v>2</v>
      </c>
      <c r="E141" s="108" t="s">
        <v>3</v>
      </c>
      <c r="F141" s="108" t="s">
        <v>4</v>
      </c>
      <c r="G141" s="108"/>
      <c r="H141" s="108" t="s">
        <v>5</v>
      </c>
      <c r="I141" s="108"/>
      <c r="J141" s="105" t="s">
        <v>6</v>
      </c>
    </row>
    <row r="142" spans="1:14" ht="13.5" thickBot="1" x14ac:dyDescent="0.25">
      <c r="A142" s="27" t="s">
        <v>62</v>
      </c>
      <c r="B142" s="109"/>
      <c r="C142" s="109"/>
      <c r="D142" s="109"/>
      <c r="E142" s="109"/>
      <c r="F142" s="10" t="s">
        <v>8</v>
      </c>
      <c r="G142" s="10" t="s">
        <v>9</v>
      </c>
      <c r="H142" s="10" t="s">
        <v>8</v>
      </c>
      <c r="I142" s="10" t="s">
        <v>9</v>
      </c>
      <c r="J142" s="106"/>
    </row>
    <row r="143" spans="1:14" ht="13.5" thickBot="1" x14ac:dyDescent="0.25">
      <c r="A143" s="92" t="s">
        <v>12</v>
      </c>
      <c r="B143" s="95">
        <v>1</v>
      </c>
      <c r="C143" s="96"/>
      <c r="D143" s="96"/>
      <c r="E143" s="96"/>
      <c r="F143" s="97">
        <v>9</v>
      </c>
      <c r="G143" s="97">
        <v>3</v>
      </c>
      <c r="H143" s="97"/>
      <c r="I143" s="97">
        <v>3</v>
      </c>
      <c r="J143" s="98">
        <v>15</v>
      </c>
      <c r="K143" s="94"/>
    </row>
    <row r="144" spans="1:14" x14ac:dyDescent="0.2">
      <c r="A144" s="28" t="s">
        <v>46</v>
      </c>
      <c r="B144" s="45">
        <f>'[1]name of hotels aug.2017'!$A$620</f>
        <v>2</v>
      </c>
      <c r="C144" s="46">
        <f>'[1]name of hotels aug.2017'!F620</f>
        <v>0</v>
      </c>
      <c r="D144" s="46">
        <f>'[1]name of hotels aug.2017'!G620</f>
        <v>20</v>
      </c>
      <c r="E144" s="46">
        <f>'[1]name of hotels aug.2017'!H620</f>
        <v>39</v>
      </c>
      <c r="F144" s="46">
        <f>'[1]name of hotels aug.2017'!I620</f>
        <v>10</v>
      </c>
      <c r="G144" s="46">
        <f>'[1]name of hotels aug.2017'!J620</f>
        <v>0</v>
      </c>
      <c r="H144" s="46">
        <f>'[1]name of hotels aug.2017'!K620</f>
        <v>0</v>
      </c>
      <c r="I144" s="46">
        <f>'[1]name of hotels aug.2017'!L620</f>
        <v>0</v>
      </c>
      <c r="J144" s="47">
        <f>'[1]name of hotels aug.2017'!M620</f>
        <v>10</v>
      </c>
    </row>
    <row r="145" spans="1:15" x14ac:dyDescent="0.2">
      <c r="A145" s="11" t="s">
        <v>27</v>
      </c>
      <c r="B145" s="13">
        <f>'[1]name of hotels aug.2017'!A636</f>
        <v>2</v>
      </c>
      <c r="C145" s="13">
        <f>'[1]name of hotels aug.2017'!F636</f>
        <v>0</v>
      </c>
      <c r="D145" s="13">
        <f>'[1]name of hotels aug.2017'!G636</f>
        <v>35</v>
      </c>
      <c r="E145" s="13">
        <f>'[1]name of hotels aug.2017'!H636</f>
        <v>81</v>
      </c>
      <c r="F145" s="13">
        <f>'[1]name of hotels aug.2017'!I636</f>
        <v>33</v>
      </c>
      <c r="G145" s="13">
        <f>'[1]name of hotels aug.2017'!J636</f>
        <v>0</v>
      </c>
      <c r="H145" s="13">
        <f>'[1]name of hotels aug.2017'!K636</f>
        <v>0</v>
      </c>
      <c r="I145" s="13">
        <f>'[1]name of hotels aug.2017'!L636</f>
        <v>0</v>
      </c>
      <c r="J145" s="14">
        <f>'[1]name of hotels aug.2017'!M636</f>
        <v>33</v>
      </c>
    </row>
    <row r="146" spans="1:15" ht="13.5" thickBot="1" x14ac:dyDescent="0.25">
      <c r="A146" s="11" t="s">
        <v>63</v>
      </c>
      <c r="B146" s="64">
        <v>3</v>
      </c>
      <c r="C146" s="65">
        <v>27</v>
      </c>
      <c r="D146" s="65">
        <f>'[1]name of hotels aug.2017'!G655</f>
        <v>26</v>
      </c>
      <c r="E146" s="65">
        <f>'[1]name of hotels aug.2017'!H655</f>
        <v>72</v>
      </c>
      <c r="F146" s="65">
        <f>'[1]name of hotels aug.2017'!I655</f>
        <v>16</v>
      </c>
      <c r="G146" s="65">
        <f>'[1]name of hotels aug.2017'!J655</f>
        <v>0</v>
      </c>
      <c r="H146" s="65">
        <f>'[1]name of hotels aug.2017'!K655</f>
        <v>0</v>
      </c>
      <c r="I146" s="65">
        <f>'[1]name of hotels aug.2017'!L655</f>
        <v>0</v>
      </c>
      <c r="J146" s="14">
        <f>'[1]name of hotels aug.2017'!M655</f>
        <v>16</v>
      </c>
    </row>
    <row r="147" spans="1:15" ht="13.5" thickBot="1" x14ac:dyDescent="0.25">
      <c r="A147" s="30" t="s">
        <v>64</v>
      </c>
      <c r="B147" s="62">
        <f t="shared" ref="B147:I147" si="21">SUM(B144:B146)</f>
        <v>7</v>
      </c>
      <c r="C147" s="62">
        <f t="shared" si="21"/>
        <v>27</v>
      </c>
      <c r="D147" s="62">
        <f t="shared" si="21"/>
        <v>81</v>
      </c>
      <c r="E147" s="62">
        <f t="shared" si="21"/>
        <v>192</v>
      </c>
      <c r="F147" s="62">
        <f t="shared" si="21"/>
        <v>59</v>
      </c>
      <c r="G147" s="62">
        <f t="shared" si="21"/>
        <v>0</v>
      </c>
      <c r="H147" s="62">
        <f t="shared" si="21"/>
        <v>0</v>
      </c>
      <c r="I147" s="62">
        <f t="shared" si="21"/>
        <v>0</v>
      </c>
      <c r="J147" s="41">
        <f>SUM(J143:J146)</f>
        <v>74</v>
      </c>
    </row>
    <row r="148" spans="1:15" ht="18" customHeight="1" thickBot="1" x14ac:dyDescent="0.25">
      <c r="A148" s="24"/>
      <c r="B148" s="25"/>
      <c r="C148" s="25"/>
      <c r="D148" s="25"/>
      <c r="E148" s="25"/>
      <c r="F148" s="25"/>
      <c r="G148" s="25"/>
      <c r="H148" s="25"/>
      <c r="I148" s="25"/>
      <c r="J148" s="25"/>
      <c r="M148" s="94"/>
    </row>
    <row r="149" spans="1:15" x14ac:dyDescent="0.2">
      <c r="A149" s="8"/>
      <c r="B149" s="108" t="s">
        <v>0</v>
      </c>
      <c r="C149" s="108" t="s">
        <v>1</v>
      </c>
      <c r="D149" s="108" t="s">
        <v>2</v>
      </c>
      <c r="E149" s="108" t="s">
        <v>3</v>
      </c>
      <c r="F149" s="108" t="s">
        <v>4</v>
      </c>
      <c r="G149" s="108"/>
      <c r="H149" s="108" t="s">
        <v>5</v>
      </c>
      <c r="I149" s="108"/>
      <c r="J149" s="105" t="s">
        <v>6</v>
      </c>
    </row>
    <row r="150" spans="1:15" ht="13.5" thickBot="1" x14ac:dyDescent="0.25">
      <c r="A150" s="27" t="s">
        <v>65</v>
      </c>
      <c r="B150" s="109"/>
      <c r="C150" s="109"/>
      <c r="D150" s="109"/>
      <c r="E150" s="109"/>
      <c r="F150" s="10" t="s">
        <v>8</v>
      </c>
      <c r="G150" s="10" t="s">
        <v>9</v>
      </c>
      <c r="H150" s="10" t="s">
        <v>8</v>
      </c>
      <c r="I150" s="10" t="s">
        <v>9</v>
      </c>
      <c r="J150" s="106"/>
    </row>
    <row r="151" spans="1:15" ht="13.5" thickBot="1" x14ac:dyDescent="0.25">
      <c r="A151" s="11" t="s">
        <v>12</v>
      </c>
      <c r="B151" s="66">
        <f>'[1]name of hotels aug.2017'!A145</f>
        <v>1</v>
      </c>
      <c r="C151" s="67">
        <f>'[1]name of hotels aug.2017'!F145</f>
        <v>1</v>
      </c>
      <c r="D151" s="67">
        <f>'[1]name of hotels aug.2017'!G145</f>
        <v>20</v>
      </c>
      <c r="E151" s="67">
        <f>'[1]name of hotels aug.2017'!H145</f>
        <v>45</v>
      </c>
      <c r="F151" s="67">
        <f>'[1]name of hotels aug.2017'!I145</f>
        <v>13</v>
      </c>
      <c r="G151" s="67">
        <f>'[1]name of hotels aug.2017'!J145</f>
        <v>0</v>
      </c>
      <c r="H151" s="67">
        <f>'[1]name of hotels aug.2017'!K145</f>
        <v>0</v>
      </c>
      <c r="I151" s="67">
        <f>'[1]name of hotels aug.2017'!L145</f>
        <v>0</v>
      </c>
      <c r="J151" s="67">
        <f>'[1]name of hotels aug.2017'!M145</f>
        <v>13</v>
      </c>
    </row>
    <row r="152" spans="1:15" ht="13.5" thickBot="1" x14ac:dyDescent="0.25">
      <c r="A152" s="30" t="s">
        <v>63</v>
      </c>
      <c r="B152" s="62">
        <f>'[1]name of hotels aug.2017'!A652</f>
        <v>1</v>
      </c>
      <c r="C152" s="62">
        <f>'[1]name of hotels aug.2017'!F652</f>
        <v>0</v>
      </c>
      <c r="D152" s="62">
        <f>'[1]name of hotels aug.2017'!G652</f>
        <v>30</v>
      </c>
      <c r="E152" s="62">
        <f>'[1]name of hotels aug.2017'!H652</f>
        <v>90</v>
      </c>
      <c r="F152" s="62">
        <f>'[1]name of hotels aug.2017'!I652</f>
        <v>3</v>
      </c>
      <c r="G152" s="62">
        <f>'[1]name of hotels aug.2017'!J652</f>
        <v>0</v>
      </c>
      <c r="H152" s="62">
        <f>'[1]name of hotels aug.2017'!K652</f>
        <v>0</v>
      </c>
      <c r="I152" s="62">
        <f>'[1]name of hotels aug.2017'!L652</f>
        <v>0</v>
      </c>
      <c r="J152" s="41">
        <f>'[1]name of hotels aug.2017'!M652</f>
        <v>3</v>
      </c>
    </row>
    <row r="153" spans="1:15" ht="16.5" thickBot="1" x14ac:dyDescent="0.3">
      <c r="A153" s="30"/>
      <c r="B153" s="62">
        <f t="shared" ref="B153:J153" si="22">SUM(B151:B152)</f>
        <v>2</v>
      </c>
      <c r="C153" s="62">
        <f>C151</f>
        <v>1</v>
      </c>
      <c r="D153" s="62">
        <f>SUM(D151:D152)</f>
        <v>50</v>
      </c>
      <c r="E153" s="62">
        <f>SUM(E151:E152)</f>
        <v>135</v>
      </c>
      <c r="F153" s="62">
        <f t="shared" si="22"/>
        <v>16</v>
      </c>
      <c r="G153" s="62">
        <f t="shared" si="22"/>
        <v>0</v>
      </c>
      <c r="H153" s="62">
        <f t="shared" si="22"/>
        <v>0</v>
      </c>
      <c r="I153" s="62">
        <f t="shared" si="22"/>
        <v>0</v>
      </c>
      <c r="J153" s="62">
        <f t="shared" si="22"/>
        <v>16</v>
      </c>
      <c r="K153" s="63"/>
    </row>
    <row r="154" spans="1:15" ht="18" customHeight="1" thickBot="1" x14ac:dyDescent="0.25">
      <c r="A154" s="24"/>
      <c r="B154" s="25"/>
      <c r="C154" s="25"/>
      <c r="D154" s="25"/>
      <c r="E154" s="25"/>
      <c r="F154" s="25"/>
      <c r="G154" s="25"/>
      <c r="H154" s="25"/>
      <c r="I154" s="25"/>
      <c r="J154" s="25"/>
      <c r="O154" s="68">
        <f>SUM(B116,B100,B93,B79,B62,B50,B36,B8)</f>
        <v>65</v>
      </c>
    </row>
    <row r="155" spans="1:15" x14ac:dyDescent="0.2">
      <c r="A155" s="8"/>
      <c r="B155" s="108" t="s">
        <v>0</v>
      </c>
      <c r="C155" s="108" t="s">
        <v>1</v>
      </c>
      <c r="D155" s="108" t="s">
        <v>2</v>
      </c>
      <c r="E155" s="108" t="s">
        <v>3</v>
      </c>
      <c r="F155" s="108" t="s">
        <v>4</v>
      </c>
      <c r="G155" s="108"/>
      <c r="H155" s="108" t="s">
        <v>5</v>
      </c>
      <c r="I155" s="108"/>
      <c r="J155" s="105" t="s">
        <v>6</v>
      </c>
    </row>
    <row r="156" spans="1:15" ht="13.5" thickBot="1" x14ac:dyDescent="0.25">
      <c r="A156" s="27" t="s">
        <v>66</v>
      </c>
      <c r="B156" s="109"/>
      <c r="C156" s="109"/>
      <c r="D156" s="109"/>
      <c r="E156" s="109"/>
      <c r="F156" s="10" t="s">
        <v>8</v>
      </c>
      <c r="G156" s="10" t="s">
        <v>9</v>
      </c>
      <c r="H156" s="10" t="s">
        <v>8</v>
      </c>
      <c r="I156" s="10" t="s">
        <v>9</v>
      </c>
      <c r="J156" s="106"/>
    </row>
    <row r="157" spans="1:15" ht="13.5" thickBot="1" x14ac:dyDescent="0.25">
      <c r="A157" s="30" t="s">
        <v>63</v>
      </c>
      <c r="B157" s="62">
        <f>'[1]name of hotels aug.2017'!A678</f>
        <v>16</v>
      </c>
      <c r="C157" s="62">
        <f>'[1]name of hotels aug.2017'!F677</f>
        <v>0</v>
      </c>
      <c r="D157" s="62">
        <f>'[1]name of hotels aug.2017'!G678</f>
        <v>732</v>
      </c>
      <c r="E157" s="62">
        <f>'[1]name of hotels aug.2017'!H678</f>
        <v>1355</v>
      </c>
      <c r="F157" s="62">
        <f>'[1]name of hotels aug.2017'!I678</f>
        <v>88</v>
      </c>
      <c r="G157" s="62">
        <f>'[1]name of hotels aug.2017'!J678</f>
        <v>6</v>
      </c>
      <c r="H157" s="62">
        <f>'[1]name of hotels aug.2017'!K678</f>
        <v>44</v>
      </c>
      <c r="I157" s="62">
        <f>'[1]name of hotels aug.2017'!L678</f>
        <v>1</v>
      </c>
      <c r="J157" s="62">
        <f>'[1]name of hotels aug.2017'!M678</f>
        <v>141</v>
      </c>
    </row>
    <row r="158" spans="1:15" ht="13.5" thickBot="1" x14ac:dyDescent="0.25">
      <c r="A158" s="24"/>
      <c r="B158" s="69"/>
      <c r="C158" s="69"/>
      <c r="D158" s="69"/>
      <c r="E158" s="69"/>
      <c r="F158" s="69"/>
      <c r="G158" s="69"/>
      <c r="H158" s="69"/>
      <c r="I158" s="69"/>
      <c r="J158" s="70"/>
    </row>
    <row r="159" spans="1:15" ht="29.25" customHeight="1" thickBot="1" x14ac:dyDescent="0.25">
      <c r="A159" s="30" t="s">
        <v>67</v>
      </c>
      <c r="B159" s="62">
        <f>SUM(B157,B153,B147,B138,B132,B126,B121,B103,B96,B89,B83,B75,B69,B57,B51,B44,B29,B18,)</f>
        <v>604</v>
      </c>
      <c r="C159" s="62">
        <f>C157+C153+C147+C138+C132+C126+C121+C103+C96+C89+C83+C75+C69+C57+C51+C44+C29+C18</f>
        <v>4661</v>
      </c>
      <c r="D159" s="62">
        <f t="shared" ref="D159:J159" si="23">SUM(D157,D153,D147,D138,D132,D126,D121,D103,D96,D89,D83,D75,D69,D57,D51,D44,D29,D18)</f>
        <v>30343</v>
      </c>
      <c r="E159" s="62">
        <f t="shared" si="23"/>
        <v>56131</v>
      </c>
      <c r="F159" s="62">
        <f t="shared" si="23"/>
        <v>17232</v>
      </c>
      <c r="G159" s="62">
        <f t="shared" si="23"/>
        <v>1241</v>
      </c>
      <c r="H159" s="62">
        <f t="shared" si="23"/>
        <v>2005</v>
      </c>
      <c r="I159" s="62">
        <f t="shared" si="23"/>
        <v>429</v>
      </c>
      <c r="J159" s="62">
        <f>SUM(J157,J153,J147,J138,J132,J126,J121,J103,J96,J89,J83,J75,J69,J57,J51,J44,J29,J18)</f>
        <v>20920</v>
      </c>
    </row>
    <row r="160" spans="1:15" x14ac:dyDescent="0.2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6"/>
      <c r="L160" s="23"/>
      <c r="M160" s="23"/>
      <c r="N160" s="23"/>
    </row>
    <row r="161" spans="1:14" x14ac:dyDescent="0.2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68"/>
    </row>
    <row r="162" spans="1:14" x14ac:dyDescent="0.2">
      <c r="A162" s="4"/>
      <c r="B162" s="1"/>
      <c r="C162" s="5"/>
      <c r="D162" s="5"/>
      <c r="E162" s="5"/>
      <c r="F162" s="5"/>
      <c r="G162" s="5"/>
      <c r="H162" s="5"/>
      <c r="I162" s="5"/>
      <c r="J162" s="6"/>
      <c r="K162" s="68"/>
      <c r="L162" s="1"/>
    </row>
    <row r="163" spans="1:14" x14ac:dyDescent="0.2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68"/>
      <c r="L163" s="1"/>
    </row>
    <row r="164" spans="1:14" x14ac:dyDescent="0.2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71"/>
      <c r="L164" s="1"/>
    </row>
    <row r="165" spans="1:14" x14ac:dyDescent="0.2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68"/>
      <c r="L165" s="1"/>
    </row>
    <row r="166" spans="1:14" ht="18" customHeight="1" x14ac:dyDescent="0.2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68"/>
      <c r="L166" s="1"/>
    </row>
    <row r="167" spans="1:14" x14ac:dyDescent="0.2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1"/>
      <c r="L167" s="1"/>
    </row>
    <row r="168" spans="1:14" x14ac:dyDescent="0.2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68"/>
      <c r="L168" s="1"/>
    </row>
    <row r="169" spans="1:14" x14ac:dyDescent="0.2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68"/>
      <c r="L169" s="1"/>
      <c r="M169" s="1"/>
    </row>
    <row r="170" spans="1:14" x14ac:dyDescent="0.2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68"/>
      <c r="L170" s="1"/>
    </row>
    <row r="171" spans="1:14" ht="16.5" thickBot="1" x14ac:dyDescent="0.3">
      <c r="A171" s="107" t="s">
        <v>68</v>
      </c>
      <c r="B171" s="107"/>
      <c r="C171" s="107"/>
      <c r="D171" s="107"/>
      <c r="E171" s="107"/>
      <c r="F171" s="107"/>
      <c r="G171" s="107"/>
      <c r="H171" s="107"/>
      <c r="I171" s="107"/>
      <c r="J171" s="107"/>
      <c r="K171" s="68"/>
      <c r="L171" s="1"/>
    </row>
    <row r="172" spans="1:14" s="23" customFormat="1" ht="22.5" customHeight="1" x14ac:dyDescent="0.2">
      <c r="A172" s="8"/>
      <c r="B172" s="108" t="s">
        <v>0</v>
      </c>
      <c r="C172" s="108" t="s">
        <v>33</v>
      </c>
      <c r="D172" s="108" t="s">
        <v>2</v>
      </c>
      <c r="E172" s="108" t="s">
        <v>3</v>
      </c>
      <c r="F172" s="108" t="s">
        <v>4</v>
      </c>
      <c r="G172" s="108"/>
      <c r="H172" s="108" t="s">
        <v>5</v>
      </c>
      <c r="I172" s="108"/>
      <c r="J172" s="105" t="s">
        <v>6</v>
      </c>
      <c r="K172" s="68"/>
      <c r="L172" s="1"/>
      <c r="M172" s="7"/>
      <c r="N172" s="7"/>
    </row>
    <row r="173" spans="1:14" ht="13.5" thickBot="1" x14ac:dyDescent="0.25">
      <c r="A173" s="72" t="s">
        <v>68</v>
      </c>
      <c r="B173" s="109"/>
      <c r="C173" s="109"/>
      <c r="D173" s="109"/>
      <c r="E173" s="109"/>
      <c r="F173" s="10" t="s">
        <v>8</v>
      </c>
      <c r="G173" s="10" t="s">
        <v>9</v>
      </c>
      <c r="H173" s="10" t="s">
        <v>8</v>
      </c>
      <c r="I173" s="10" t="s">
        <v>9</v>
      </c>
      <c r="J173" s="106"/>
      <c r="K173" s="68"/>
    </row>
    <row r="174" spans="1:14" ht="15.75" customHeight="1" x14ac:dyDescent="0.2">
      <c r="A174" s="28" t="s">
        <v>10</v>
      </c>
      <c r="B174" s="73">
        <f t="shared" ref="B174:J174" si="24">SUM(B5,B22,B48+B33)</f>
        <v>37</v>
      </c>
      <c r="C174" s="73">
        <f t="shared" si="24"/>
        <v>686</v>
      </c>
      <c r="D174" s="73">
        <f t="shared" si="24"/>
        <v>9250</v>
      </c>
      <c r="E174" s="73">
        <f t="shared" si="24"/>
        <v>15103</v>
      </c>
      <c r="F174" s="73">
        <f t="shared" si="24"/>
        <v>9000</v>
      </c>
      <c r="G174" s="73">
        <f t="shared" si="24"/>
        <v>707</v>
      </c>
      <c r="H174" s="73">
        <f t="shared" si="24"/>
        <v>643</v>
      </c>
      <c r="I174" s="73">
        <f t="shared" si="24"/>
        <v>293</v>
      </c>
      <c r="J174" s="74">
        <f t="shared" si="24"/>
        <v>10643</v>
      </c>
      <c r="K174" s="68"/>
      <c r="L174" s="68"/>
      <c r="M174" s="68"/>
    </row>
    <row r="175" spans="1:14" ht="15.75" customHeight="1" x14ac:dyDescent="0.2">
      <c r="A175" s="11" t="s">
        <v>11</v>
      </c>
      <c r="B175" s="13">
        <f t="shared" ref="B175:I175" si="25">SUM(B6,B23,B34,B49,B57)</f>
        <v>35</v>
      </c>
      <c r="C175" s="13">
        <f t="shared" si="25"/>
        <v>283</v>
      </c>
      <c r="D175" s="13">
        <f t="shared" si="25"/>
        <v>4083</v>
      </c>
      <c r="E175" s="13">
        <f t="shared" si="25"/>
        <v>7117</v>
      </c>
      <c r="F175" s="13">
        <f t="shared" si="25"/>
        <v>2749</v>
      </c>
      <c r="G175" s="13">
        <f t="shared" si="25"/>
        <v>175</v>
      </c>
      <c r="H175" s="13">
        <f t="shared" si="25"/>
        <v>135</v>
      </c>
      <c r="I175" s="13">
        <f t="shared" si="25"/>
        <v>40</v>
      </c>
      <c r="J175" s="14">
        <f>SUM(J6,J23,J34+J49,J57)</f>
        <v>3127</v>
      </c>
      <c r="K175" s="68"/>
      <c r="L175" s="68"/>
      <c r="M175" s="68"/>
      <c r="N175" s="1"/>
    </row>
    <row r="176" spans="1:14" ht="15.75" customHeight="1" x14ac:dyDescent="0.2">
      <c r="A176" s="11" t="s">
        <v>12</v>
      </c>
      <c r="B176" s="13">
        <f t="shared" ref="B176:I176" si="26">SUM(B7,B24,B35,B61+B115+B151)</f>
        <v>63</v>
      </c>
      <c r="C176" s="13">
        <f t="shared" si="26"/>
        <v>261</v>
      </c>
      <c r="D176" s="13">
        <f t="shared" si="26"/>
        <v>3279</v>
      </c>
      <c r="E176" s="13">
        <f t="shared" si="26"/>
        <v>6518</v>
      </c>
      <c r="F176" s="13">
        <f t="shared" si="26"/>
        <v>1425</v>
      </c>
      <c r="G176" s="13">
        <f t="shared" si="26"/>
        <v>142</v>
      </c>
      <c r="H176" s="13">
        <f t="shared" si="26"/>
        <v>283</v>
      </c>
      <c r="I176" s="13">
        <f t="shared" si="26"/>
        <v>30</v>
      </c>
      <c r="J176" s="14">
        <f>J115+J61+J35+J24+J7+J151</f>
        <v>1880</v>
      </c>
      <c r="K176" s="68"/>
      <c r="L176" s="68"/>
      <c r="M176" s="68"/>
    </row>
    <row r="177" spans="1:14" ht="15.75" customHeight="1" x14ac:dyDescent="0.2">
      <c r="A177" s="11" t="s">
        <v>13</v>
      </c>
      <c r="B177" s="13">
        <f t="shared" ref="B177:J177" si="27">SUM(B8,B36,B62,B73,B79,B87,B93,B100+B116+B50)</f>
        <v>68</v>
      </c>
      <c r="C177" s="13">
        <f t="shared" si="27"/>
        <v>169</v>
      </c>
      <c r="D177" s="13">
        <f t="shared" si="27"/>
        <v>2292</v>
      </c>
      <c r="E177" s="13">
        <f t="shared" si="27"/>
        <v>4807</v>
      </c>
      <c r="F177" s="13">
        <f t="shared" si="27"/>
        <v>525</v>
      </c>
      <c r="G177" s="13">
        <f t="shared" si="27"/>
        <v>38</v>
      </c>
      <c r="H177" s="13">
        <f t="shared" si="27"/>
        <v>180</v>
      </c>
      <c r="I177" s="13">
        <f t="shared" si="27"/>
        <v>44</v>
      </c>
      <c r="J177" s="13">
        <f t="shared" si="27"/>
        <v>787</v>
      </c>
      <c r="K177" s="68"/>
      <c r="L177" s="68"/>
      <c r="M177" s="68"/>
    </row>
    <row r="178" spans="1:14" ht="15.75" customHeight="1" thickBot="1" x14ac:dyDescent="0.25">
      <c r="A178" s="32" t="s">
        <v>14</v>
      </c>
      <c r="B178" s="48">
        <f t="shared" ref="B178:J178" si="28">SUM(B9,B25,B37,B63,B80,B94,B117,B125,B132)</f>
        <v>67</v>
      </c>
      <c r="C178" s="48">
        <f t="shared" si="28"/>
        <v>29</v>
      </c>
      <c r="D178" s="48">
        <f t="shared" si="28"/>
        <v>1538</v>
      </c>
      <c r="E178" s="48">
        <f t="shared" si="28"/>
        <v>3288</v>
      </c>
      <c r="F178" s="48">
        <f t="shared" si="28"/>
        <v>249</v>
      </c>
      <c r="G178" s="48">
        <f t="shared" si="28"/>
        <v>9</v>
      </c>
      <c r="H178" s="48">
        <f t="shared" si="28"/>
        <v>84</v>
      </c>
      <c r="I178" s="48">
        <f t="shared" si="28"/>
        <v>1</v>
      </c>
      <c r="J178" s="48">
        <f t="shared" si="28"/>
        <v>343</v>
      </c>
      <c r="K178" s="68"/>
      <c r="L178" s="68"/>
      <c r="M178" s="68"/>
      <c r="N178" s="1"/>
    </row>
    <row r="179" spans="1:14" ht="13.5" thickBot="1" x14ac:dyDescent="0.25">
      <c r="A179" s="72" t="s">
        <v>69</v>
      </c>
      <c r="B179" s="75">
        <f>SUM(B174:B178)</f>
        <v>270</v>
      </c>
      <c r="C179" s="75">
        <f>SUM(C174:C178)</f>
        <v>1428</v>
      </c>
      <c r="D179" s="75">
        <f>SUM(D174:D178)</f>
        <v>20442</v>
      </c>
      <c r="E179" s="75">
        <f t="shared" ref="E179" si="29">SUM(E174:E178)</f>
        <v>36833</v>
      </c>
      <c r="F179" s="75">
        <v>13987</v>
      </c>
      <c r="G179" s="75">
        <f>SUM(G174:G178)</f>
        <v>1071</v>
      </c>
      <c r="H179" s="75">
        <f t="shared" ref="H179" si="30">SUM(H174:H178)</f>
        <v>1325</v>
      </c>
      <c r="I179" s="75">
        <f>SUM(I174:I178)</f>
        <v>408</v>
      </c>
      <c r="J179" s="75">
        <f>SUM(J174:J178)</f>
        <v>16780</v>
      </c>
      <c r="K179" s="68"/>
      <c r="L179" s="68"/>
      <c r="M179" s="68"/>
    </row>
    <row r="180" spans="1:14" x14ac:dyDescent="0.2">
      <c r="A180" s="28" t="s">
        <v>16</v>
      </c>
      <c r="B180" s="73">
        <f t="shared" ref="B180:J180" si="31">SUM(B11,B65)</f>
        <v>39</v>
      </c>
      <c r="C180" s="73">
        <f t="shared" si="31"/>
        <v>617</v>
      </c>
      <c r="D180" s="73">
        <f t="shared" si="31"/>
        <v>1237</v>
      </c>
      <c r="E180" s="73">
        <f t="shared" si="31"/>
        <v>2295</v>
      </c>
      <c r="F180" s="73">
        <f t="shared" si="31"/>
        <v>139</v>
      </c>
      <c r="G180" s="73">
        <f t="shared" si="31"/>
        <v>26</v>
      </c>
      <c r="H180" s="73">
        <f t="shared" si="31"/>
        <v>63</v>
      </c>
      <c r="I180" s="73">
        <f t="shared" si="31"/>
        <v>0</v>
      </c>
      <c r="J180" s="73">
        <f t="shared" si="31"/>
        <v>228</v>
      </c>
      <c r="N180" s="1"/>
    </row>
    <row r="181" spans="1:14" x14ac:dyDescent="0.2">
      <c r="A181" s="11" t="s">
        <v>17</v>
      </c>
      <c r="B181" s="13">
        <f>SUM(B12,B39,B118+B66)</f>
        <v>100</v>
      </c>
      <c r="C181" s="13">
        <f>SUM(C12,C39,C118)</f>
        <v>1593</v>
      </c>
      <c r="D181" s="13">
        <f t="shared" ref="D181:J181" si="32">SUM(D12,D39,D118+D66)</f>
        <v>2955</v>
      </c>
      <c r="E181" s="13">
        <f t="shared" si="32"/>
        <v>5727</v>
      </c>
      <c r="F181" s="13">
        <f t="shared" si="32"/>
        <v>271</v>
      </c>
      <c r="G181" s="13">
        <f t="shared" si="32"/>
        <v>45</v>
      </c>
      <c r="H181" s="13">
        <f t="shared" si="32"/>
        <v>148</v>
      </c>
      <c r="I181" s="13">
        <f t="shared" si="32"/>
        <v>10</v>
      </c>
      <c r="J181" s="13">
        <f t="shared" si="32"/>
        <v>474</v>
      </c>
      <c r="N181" s="1"/>
    </row>
    <row r="182" spans="1:14" x14ac:dyDescent="0.2">
      <c r="A182" s="11" t="s">
        <v>18</v>
      </c>
      <c r="B182" s="13">
        <f t="shared" ref="B182:J182" si="33">SUM(B13)</f>
        <v>5</v>
      </c>
      <c r="C182" s="13">
        <f t="shared" si="33"/>
        <v>155</v>
      </c>
      <c r="D182" s="13">
        <f t="shared" si="33"/>
        <v>621</v>
      </c>
      <c r="E182" s="13">
        <f t="shared" si="33"/>
        <v>1002</v>
      </c>
      <c r="F182" s="13">
        <f t="shared" si="33"/>
        <v>1586</v>
      </c>
      <c r="G182" s="13">
        <f t="shared" si="33"/>
        <v>58</v>
      </c>
      <c r="H182" s="13">
        <f t="shared" si="33"/>
        <v>10</v>
      </c>
      <c r="I182" s="13">
        <f t="shared" si="33"/>
        <v>8</v>
      </c>
      <c r="J182" s="14">
        <f t="shared" si="33"/>
        <v>1662</v>
      </c>
    </row>
    <row r="183" spans="1:14" x14ac:dyDescent="0.2">
      <c r="A183" s="11" t="s">
        <v>19</v>
      </c>
      <c r="B183" s="13">
        <f t="shared" ref="B183:J183" si="34">SUM(B14,B67)</f>
        <v>20</v>
      </c>
      <c r="C183" s="13">
        <f t="shared" si="34"/>
        <v>460</v>
      </c>
      <c r="D183" s="13">
        <f t="shared" si="34"/>
        <v>752</v>
      </c>
      <c r="E183" s="13">
        <f t="shared" si="34"/>
        <v>1260</v>
      </c>
      <c r="F183" s="13">
        <f t="shared" si="34"/>
        <v>233</v>
      </c>
      <c r="G183" s="13">
        <f t="shared" si="34"/>
        <v>14</v>
      </c>
      <c r="H183" s="13">
        <f t="shared" si="34"/>
        <v>27</v>
      </c>
      <c r="I183" s="13">
        <f t="shared" si="34"/>
        <v>2</v>
      </c>
      <c r="J183" s="13">
        <f t="shared" si="34"/>
        <v>276</v>
      </c>
      <c r="L183" s="1"/>
    </row>
    <row r="184" spans="1:14" ht="13.5" thickBot="1" x14ac:dyDescent="0.25">
      <c r="A184" s="11" t="s">
        <v>20</v>
      </c>
      <c r="B184" s="13">
        <f t="shared" ref="B184:I184" si="35">SUM(B15,B40)</f>
        <v>20</v>
      </c>
      <c r="C184" s="13">
        <f t="shared" si="35"/>
        <v>381</v>
      </c>
      <c r="D184" s="13">
        <f t="shared" si="35"/>
        <v>490</v>
      </c>
      <c r="E184" s="13">
        <f t="shared" si="35"/>
        <v>1045</v>
      </c>
      <c r="F184" s="13">
        <f t="shared" si="35"/>
        <v>103</v>
      </c>
      <c r="G184" s="13">
        <f t="shared" si="35"/>
        <v>12</v>
      </c>
      <c r="H184" s="13">
        <f t="shared" si="35"/>
        <v>30</v>
      </c>
      <c r="I184" s="13">
        <f t="shared" si="35"/>
        <v>0</v>
      </c>
      <c r="J184" s="13">
        <f>J15</f>
        <v>145</v>
      </c>
    </row>
    <row r="185" spans="1:14" ht="13.5" thickBot="1" x14ac:dyDescent="0.25">
      <c r="A185" s="16" t="s">
        <v>70</v>
      </c>
      <c r="B185" s="75">
        <f>SUM(B180:B184)</f>
        <v>184</v>
      </c>
      <c r="C185" s="75">
        <f t="shared" ref="C185:E185" si="36">SUM(C180:C184)</f>
        <v>3206</v>
      </c>
      <c r="D185" s="75">
        <f t="shared" si="36"/>
        <v>6055</v>
      </c>
      <c r="E185" s="75">
        <f t="shared" si="36"/>
        <v>11329</v>
      </c>
      <c r="F185" s="75">
        <f>SUM(F180:F184)</f>
        <v>2332</v>
      </c>
      <c r="G185" s="75">
        <f>SUM(G180:G184)</f>
        <v>155</v>
      </c>
      <c r="H185" s="75">
        <f t="shared" ref="H185:J185" si="37">SUM(H180:H184)</f>
        <v>278</v>
      </c>
      <c r="I185" s="75">
        <f t="shared" si="37"/>
        <v>20</v>
      </c>
      <c r="J185" s="75">
        <f t="shared" si="37"/>
        <v>2785</v>
      </c>
    </row>
    <row r="186" spans="1:14" x14ac:dyDescent="0.2">
      <c r="A186" s="11" t="s">
        <v>46</v>
      </c>
      <c r="B186" s="13">
        <f t="shared" ref="B186:J186" si="38">SUM(B17,B28,B41,B68,B81,B88,B119,B138,B144+B95+B101)</f>
        <v>98</v>
      </c>
      <c r="C186" s="13">
        <f t="shared" si="38"/>
        <v>0</v>
      </c>
      <c r="D186" s="13">
        <f t="shared" si="38"/>
        <v>2659</v>
      </c>
      <c r="E186" s="13">
        <f t="shared" si="38"/>
        <v>5478</v>
      </c>
      <c r="F186" s="13">
        <f t="shared" si="38"/>
        <v>752</v>
      </c>
      <c r="G186" s="13">
        <f t="shared" si="38"/>
        <v>9</v>
      </c>
      <c r="H186" s="13">
        <f t="shared" si="38"/>
        <v>330</v>
      </c>
      <c r="I186" s="13">
        <f t="shared" si="38"/>
        <v>0</v>
      </c>
      <c r="J186" s="14">
        <f t="shared" si="38"/>
        <v>1091</v>
      </c>
    </row>
    <row r="187" spans="1:14" x14ac:dyDescent="0.2">
      <c r="A187" s="11" t="s">
        <v>27</v>
      </c>
      <c r="B187" s="13">
        <f t="shared" ref="B187:J187" si="39">SUM(B145,B102+B120+B42)</f>
        <v>25</v>
      </c>
      <c r="C187" s="13">
        <f t="shared" si="39"/>
        <v>0</v>
      </c>
      <c r="D187" s="13">
        <f t="shared" si="39"/>
        <v>379</v>
      </c>
      <c r="E187" s="13">
        <f t="shared" si="39"/>
        <v>934</v>
      </c>
      <c r="F187" s="13">
        <f t="shared" si="39"/>
        <v>84</v>
      </c>
      <c r="G187" s="13">
        <f t="shared" si="39"/>
        <v>0</v>
      </c>
      <c r="H187" s="13">
        <f t="shared" si="39"/>
        <v>28</v>
      </c>
      <c r="I187" s="13">
        <f t="shared" si="39"/>
        <v>0</v>
      </c>
      <c r="J187" s="13">
        <f t="shared" si="39"/>
        <v>112</v>
      </c>
      <c r="K187" s="1"/>
    </row>
    <row r="188" spans="1:14" x14ac:dyDescent="0.2">
      <c r="A188" s="11" t="s">
        <v>47</v>
      </c>
      <c r="B188" s="13">
        <f t="shared" ref="B188:J188" si="40">B82</f>
        <v>0</v>
      </c>
      <c r="C188" s="13">
        <f t="shared" si="40"/>
        <v>0</v>
      </c>
      <c r="D188" s="13">
        <f t="shared" si="40"/>
        <v>0</v>
      </c>
      <c r="E188" s="13">
        <f t="shared" si="40"/>
        <v>0</v>
      </c>
      <c r="F188" s="13">
        <f t="shared" si="40"/>
        <v>0</v>
      </c>
      <c r="G188" s="13">
        <f t="shared" si="40"/>
        <v>0</v>
      </c>
      <c r="H188" s="13">
        <f t="shared" si="40"/>
        <v>0</v>
      </c>
      <c r="I188" s="13">
        <f t="shared" si="40"/>
        <v>0</v>
      </c>
      <c r="J188" s="14">
        <f t="shared" si="40"/>
        <v>0</v>
      </c>
    </row>
    <row r="189" spans="1:14" ht="13.5" thickBot="1" x14ac:dyDescent="0.25">
      <c r="A189" s="11" t="s">
        <v>63</v>
      </c>
      <c r="B189" s="13">
        <f>SUM(B146,B152,B157+B74+B26+B43)</f>
        <v>27</v>
      </c>
      <c r="C189" s="13">
        <v>27</v>
      </c>
      <c r="D189" s="13">
        <f t="shared" ref="D189:J189" si="41">SUM(D146,D152,D157+D74+D26+D43)</f>
        <v>808</v>
      </c>
      <c r="E189" s="13">
        <f t="shared" si="41"/>
        <v>1557</v>
      </c>
      <c r="F189" s="13">
        <f t="shared" si="41"/>
        <v>116</v>
      </c>
      <c r="G189" s="13">
        <f t="shared" si="41"/>
        <v>6</v>
      </c>
      <c r="H189" s="13">
        <f t="shared" si="41"/>
        <v>44</v>
      </c>
      <c r="I189" s="13">
        <f t="shared" si="41"/>
        <v>1</v>
      </c>
      <c r="J189" s="14">
        <f t="shared" si="41"/>
        <v>169</v>
      </c>
    </row>
    <row r="190" spans="1:14" ht="13.5" thickBot="1" x14ac:dyDescent="0.25">
      <c r="A190" s="76" t="s">
        <v>37</v>
      </c>
      <c r="B190" s="31">
        <f>SUM(B179,B185,B186:B189)</f>
        <v>604</v>
      </c>
      <c r="C190" s="31">
        <f>SUM(C179,C185,C186:C189)</f>
        <v>4661</v>
      </c>
      <c r="D190" s="31">
        <f t="shared" ref="D190:E190" si="42">SUM(D179,D185,D186:D189)</f>
        <v>30343</v>
      </c>
      <c r="E190" s="31">
        <f t="shared" si="42"/>
        <v>56131</v>
      </c>
      <c r="F190" s="31">
        <v>17232</v>
      </c>
      <c r="G190" s="31">
        <f>SUM(G179,G185,G186:G189)</f>
        <v>1241</v>
      </c>
      <c r="H190" s="31">
        <f>SUM(H179,H185,H186:H189)</f>
        <v>2005</v>
      </c>
      <c r="I190" s="31">
        <f>SUM(I179,I185,I186:I189)</f>
        <v>429</v>
      </c>
      <c r="J190" s="31">
        <v>20920</v>
      </c>
    </row>
    <row r="191" spans="1:14" x14ac:dyDescent="0.2">
      <c r="A191" s="77" t="s">
        <v>71</v>
      </c>
      <c r="C191" s="1"/>
      <c r="D191" s="1"/>
      <c r="E191" s="78"/>
      <c r="F191" s="78"/>
      <c r="G191" s="78"/>
      <c r="H191" s="78"/>
      <c r="I191" s="78"/>
    </row>
    <row r="192" spans="1:14" ht="13.5" thickBot="1" x14ac:dyDescent="0.25">
      <c r="A192" s="7" t="s">
        <v>72</v>
      </c>
      <c r="B192" s="1"/>
      <c r="C192" s="1"/>
      <c r="D192" s="1"/>
      <c r="E192" s="1"/>
      <c r="F192" s="1"/>
      <c r="G192" s="1"/>
      <c r="H192" s="1"/>
      <c r="I192" s="1"/>
      <c r="J192" s="7" t="s">
        <v>73</v>
      </c>
    </row>
    <row r="193" spans="1:10" ht="16.5" thickBot="1" x14ac:dyDescent="0.3">
      <c r="C193" s="1"/>
      <c r="F193" s="79"/>
    </row>
    <row r="194" spans="1:10" x14ac:dyDescent="0.2">
      <c r="G194" s="1"/>
      <c r="H194" s="1"/>
      <c r="I194" s="1"/>
    </row>
    <row r="195" spans="1:10" x14ac:dyDescent="0.2">
      <c r="G195" s="1"/>
    </row>
    <row r="196" spans="1:10" x14ac:dyDescent="0.2">
      <c r="H196" s="1"/>
    </row>
    <row r="197" spans="1:10" x14ac:dyDescent="0.2">
      <c r="G197" s="1"/>
      <c r="H197" s="1"/>
      <c r="I197" s="1"/>
      <c r="J197" s="1"/>
    </row>
    <row r="198" spans="1:10" ht="13.5" thickBot="1" x14ac:dyDescent="0.25">
      <c r="G198" s="1"/>
    </row>
    <row r="199" spans="1:10" ht="15" x14ac:dyDescent="0.25">
      <c r="A199" s="80"/>
      <c r="B199" s="99" t="s">
        <v>0</v>
      </c>
      <c r="C199" s="101" t="s">
        <v>2</v>
      </c>
      <c r="D199" s="103" t="s">
        <v>3</v>
      </c>
    </row>
    <row r="200" spans="1:10" ht="16.5" thickBot="1" x14ac:dyDescent="0.3">
      <c r="A200" s="81" t="s">
        <v>74</v>
      </c>
      <c r="B200" s="100"/>
      <c r="C200" s="102"/>
      <c r="D200" s="104"/>
    </row>
    <row r="201" spans="1:10" ht="15.75" x14ac:dyDescent="0.2">
      <c r="A201" s="82" t="s">
        <v>7</v>
      </c>
      <c r="B201" s="1">
        <f>B18</f>
        <v>387</v>
      </c>
      <c r="C201" s="1">
        <f>D18</f>
        <v>18042</v>
      </c>
      <c r="D201" s="36">
        <f>E18</f>
        <v>32868</v>
      </c>
      <c r="I201" s="1"/>
    </row>
    <row r="202" spans="1:10" ht="15.75" x14ac:dyDescent="0.2">
      <c r="A202" s="83" t="s">
        <v>23</v>
      </c>
      <c r="B202" s="1">
        <f>B29</f>
        <v>44</v>
      </c>
      <c r="C202" s="1">
        <f>D29</f>
        <v>2034</v>
      </c>
      <c r="D202" s="12">
        <f>E29</f>
        <v>3886</v>
      </c>
    </row>
    <row r="203" spans="1:10" ht="15.75" x14ac:dyDescent="0.2">
      <c r="A203" s="83" t="s">
        <v>26</v>
      </c>
      <c r="B203" s="1">
        <f>B44</f>
        <v>84</v>
      </c>
      <c r="C203" s="1">
        <f>D44</f>
        <v>5677</v>
      </c>
      <c r="D203" s="12">
        <f>E44</f>
        <v>10843</v>
      </c>
    </row>
    <row r="204" spans="1:10" ht="15.75" x14ac:dyDescent="0.2">
      <c r="A204" s="83" t="s">
        <v>30</v>
      </c>
      <c r="B204" s="1">
        <f>B51</f>
        <v>10</v>
      </c>
      <c r="C204" s="1">
        <f>D51</f>
        <v>2614</v>
      </c>
      <c r="D204" s="12">
        <f>E51</f>
        <v>4474</v>
      </c>
      <c r="I204" s="1"/>
    </row>
    <row r="205" spans="1:10" ht="15.75" x14ac:dyDescent="0.2">
      <c r="A205" s="83" t="s">
        <v>34</v>
      </c>
      <c r="B205" s="1">
        <f>B57</f>
        <v>1</v>
      </c>
      <c r="C205" s="1">
        <f>D57</f>
        <v>109</v>
      </c>
      <c r="D205" s="12">
        <f>E57</f>
        <v>145</v>
      </c>
    </row>
    <row r="206" spans="1:10" ht="15.75" x14ac:dyDescent="0.2">
      <c r="A206" s="83" t="s">
        <v>35</v>
      </c>
      <c r="B206" s="1">
        <f>B69</f>
        <v>13</v>
      </c>
      <c r="C206" s="1">
        <f>D69</f>
        <v>435</v>
      </c>
      <c r="D206" s="12">
        <f>E69</f>
        <v>978</v>
      </c>
    </row>
    <row r="207" spans="1:10" ht="15.75" x14ac:dyDescent="0.2">
      <c r="A207" s="83" t="s">
        <v>42</v>
      </c>
      <c r="B207" s="1">
        <f>B75</f>
        <v>4</v>
      </c>
      <c r="C207" s="1">
        <f>D75</f>
        <v>35</v>
      </c>
      <c r="D207" s="12">
        <f>E75</f>
        <v>74</v>
      </c>
    </row>
    <row r="208" spans="1:10" ht="15.75" x14ac:dyDescent="0.2">
      <c r="A208" s="83" t="s">
        <v>45</v>
      </c>
      <c r="B208" s="1">
        <f>B83</f>
        <v>5</v>
      </c>
      <c r="C208" s="1">
        <f>D83</f>
        <v>73</v>
      </c>
      <c r="D208" s="12">
        <f>E83</f>
        <v>159</v>
      </c>
    </row>
    <row r="209" spans="1:4" ht="15.75" x14ac:dyDescent="0.2">
      <c r="A209" s="83" t="s">
        <v>49</v>
      </c>
      <c r="B209" s="1">
        <f>B89</f>
        <v>2</v>
      </c>
      <c r="C209" s="1">
        <f>D89</f>
        <v>57</v>
      </c>
      <c r="D209" s="12">
        <f>E89</f>
        <v>135</v>
      </c>
    </row>
    <row r="210" spans="1:4" ht="15.75" x14ac:dyDescent="0.2">
      <c r="A210" s="83" t="s">
        <v>51</v>
      </c>
      <c r="B210" s="1">
        <f>B96</f>
        <v>5</v>
      </c>
      <c r="C210" s="1">
        <f>D96</f>
        <v>75</v>
      </c>
      <c r="D210" s="12">
        <f>E96</f>
        <v>176</v>
      </c>
    </row>
    <row r="211" spans="1:4" ht="15.75" x14ac:dyDescent="0.2">
      <c r="A211" s="83" t="s">
        <v>53</v>
      </c>
      <c r="B211" s="1">
        <f>B103</f>
        <v>3</v>
      </c>
      <c r="C211" s="1">
        <f>D103</f>
        <v>58</v>
      </c>
      <c r="D211" s="12">
        <f>E103</f>
        <v>126</v>
      </c>
    </row>
    <row r="212" spans="1:4" ht="15.75" x14ac:dyDescent="0.2">
      <c r="A212" s="83" t="s">
        <v>56</v>
      </c>
      <c r="B212" s="1">
        <f>B121</f>
        <v>17</v>
      </c>
      <c r="C212" s="1">
        <f>D121</f>
        <v>222</v>
      </c>
      <c r="D212" s="12">
        <f>E121</f>
        <v>454</v>
      </c>
    </row>
    <row r="213" spans="1:4" ht="15.75" x14ac:dyDescent="0.2">
      <c r="A213" s="83" t="s">
        <v>58</v>
      </c>
      <c r="B213" s="1">
        <f>B126</f>
        <v>1</v>
      </c>
      <c r="C213" s="1">
        <f>D126</f>
        <v>10</v>
      </c>
      <c r="D213" s="12">
        <f>E126</f>
        <v>28</v>
      </c>
    </row>
    <row r="214" spans="1:4" ht="15.75" x14ac:dyDescent="0.2">
      <c r="A214" s="83" t="s">
        <v>60</v>
      </c>
      <c r="B214" s="1">
        <f>B132</f>
        <v>1</v>
      </c>
      <c r="C214" s="1">
        <f>D132</f>
        <v>14</v>
      </c>
      <c r="D214" s="12">
        <f>E132</f>
        <v>40</v>
      </c>
    </row>
    <row r="215" spans="1:4" ht="15.75" x14ac:dyDescent="0.2">
      <c r="A215" s="83" t="s">
        <v>61</v>
      </c>
      <c r="B215" s="1">
        <f>B138</f>
        <v>2</v>
      </c>
      <c r="C215" s="1">
        <f>D138</f>
        <v>25</v>
      </c>
      <c r="D215" s="12">
        <f>E138</f>
        <v>63</v>
      </c>
    </row>
    <row r="216" spans="1:4" ht="15.75" x14ac:dyDescent="0.2">
      <c r="A216" s="83" t="s">
        <v>62</v>
      </c>
      <c r="B216" s="1">
        <f>B147</f>
        <v>7</v>
      </c>
      <c r="C216" s="1">
        <f>D147</f>
        <v>81</v>
      </c>
      <c r="D216" s="12">
        <f>E147</f>
        <v>192</v>
      </c>
    </row>
    <row r="217" spans="1:4" ht="15.75" x14ac:dyDescent="0.2">
      <c r="A217" s="83" t="s">
        <v>65</v>
      </c>
      <c r="B217" s="1">
        <f>B153</f>
        <v>2</v>
      </c>
      <c r="C217" s="1">
        <f>D153</f>
        <v>50</v>
      </c>
      <c r="D217" s="12">
        <f>E153</f>
        <v>135</v>
      </c>
    </row>
    <row r="218" spans="1:4" ht="16.5" thickBot="1" x14ac:dyDescent="0.25">
      <c r="A218" s="84" t="s">
        <v>66</v>
      </c>
      <c r="B218" s="1">
        <f>B157</f>
        <v>16</v>
      </c>
      <c r="C218" s="1">
        <f>D157</f>
        <v>732</v>
      </c>
      <c r="D218" s="33">
        <f>E157</f>
        <v>1355</v>
      </c>
    </row>
    <row r="219" spans="1:4" ht="20.25" thickBot="1" x14ac:dyDescent="0.4">
      <c r="A219" s="85" t="s">
        <v>37</v>
      </c>
      <c r="B219" s="86">
        <f>SUM(B201:B218)</f>
        <v>604</v>
      </c>
      <c r="C219" s="86">
        <f>SUM(C201:C218)</f>
        <v>30343</v>
      </c>
      <c r="D219" s="87">
        <f>SUM(D201:D218)</f>
        <v>56131</v>
      </c>
    </row>
    <row r="220" spans="1:4" ht="13.5" thickTop="1" x14ac:dyDescent="0.2"/>
  </sheetData>
  <mergeCells count="136">
    <mergeCell ref="A1:J1"/>
    <mergeCell ref="A2:J2"/>
    <mergeCell ref="B3:B4"/>
    <mergeCell ref="C3:C4"/>
    <mergeCell ref="D3:D4"/>
    <mergeCell ref="E3:E4"/>
    <mergeCell ref="F3:G3"/>
    <mergeCell ref="H3:I3"/>
    <mergeCell ref="J3:J4"/>
    <mergeCell ref="J20:J21"/>
    <mergeCell ref="B31:B32"/>
    <mergeCell ref="C31:C32"/>
    <mergeCell ref="D31:D32"/>
    <mergeCell ref="E31:E32"/>
    <mergeCell ref="F31:G31"/>
    <mergeCell ref="H31:I31"/>
    <mergeCell ref="J31:J32"/>
    <mergeCell ref="B20:B21"/>
    <mergeCell ref="C20:C21"/>
    <mergeCell ref="D20:D21"/>
    <mergeCell ref="E20:E21"/>
    <mergeCell ref="F20:G20"/>
    <mergeCell ref="H20:I20"/>
    <mergeCell ref="J46:J47"/>
    <mergeCell ref="A53:J53"/>
    <mergeCell ref="A54:J54"/>
    <mergeCell ref="B55:B56"/>
    <mergeCell ref="C55:C56"/>
    <mergeCell ref="D55:D56"/>
    <mergeCell ref="E55:E56"/>
    <mergeCell ref="F55:G55"/>
    <mergeCell ref="H55:I55"/>
    <mergeCell ref="J55:J56"/>
    <mergeCell ref="B46:B47"/>
    <mergeCell ref="C46:C47"/>
    <mergeCell ref="D46:D47"/>
    <mergeCell ref="E46:E47"/>
    <mergeCell ref="F46:G46"/>
    <mergeCell ref="H46:I46"/>
    <mergeCell ref="J59:J60"/>
    <mergeCell ref="B71:B72"/>
    <mergeCell ref="C71:C72"/>
    <mergeCell ref="D71:D72"/>
    <mergeCell ref="E71:E72"/>
    <mergeCell ref="F71:G71"/>
    <mergeCell ref="H71:I71"/>
    <mergeCell ref="J71:J72"/>
    <mergeCell ref="B59:B60"/>
    <mergeCell ref="C59:C60"/>
    <mergeCell ref="D59:D60"/>
    <mergeCell ref="E59:E60"/>
    <mergeCell ref="F59:G59"/>
    <mergeCell ref="H59:I59"/>
    <mergeCell ref="J77:J78"/>
    <mergeCell ref="B85:B86"/>
    <mergeCell ref="C85:C86"/>
    <mergeCell ref="D85:D86"/>
    <mergeCell ref="E85:E86"/>
    <mergeCell ref="F85:G85"/>
    <mergeCell ref="H85:I85"/>
    <mergeCell ref="J85:J86"/>
    <mergeCell ref="B77:B78"/>
    <mergeCell ref="C77:C78"/>
    <mergeCell ref="D77:D78"/>
    <mergeCell ref="E77:E78"/>
    <mergeCell ref="F77:G77"/>
    <mergeCell ref="H77:I77"/>
    <mergeCell ref="J91:J92"/>
    <mergeCell ref="B98:B99"/>
    <mergeCell ref="C98:C99"/>
    <mergeCell ref="D98:D99"/>
    <mergeCell ref="E98:E99"/>
    <mergeCell ref="F98:G98"/>
    <mergeCell ref="H98:I98"/>
    <mergeCell ref="J98:J99"/>
    <mergeCell ref="B91:B92"/>
    <mergeCell ref="C91:C92"/>
    <mergeCell ref="D91:D92"/>
    <mergeCell ref="E91:E92"/>
    <mergeCell ref="F91:G91"/>
    <mergeCell ref="H91:I91"/>
    <mergeCell ref="A111:J111"/>
    <mergeCell ref="A112:J112"/>
    <mergeCell ref="B123:B124"/>
    <mergeCell ref="C123:C124"/>
    <mergeCell ref="D123:D124"/>
    <mergeCell ref="E123:E124"/>
    <mergeCell ref="F123:G123"/>
    <mergeCell ref="H123:I123"/>
    <mergeCell ref="J123:J124"/>
    <mergeCell ref="J130:J131"/>
    <mergeCell ref="B135:B136"/>
    <mergeCell ref="C135:C136"/>
    <mergeCell ref="D135:D136"/>
    <mergeCell ref="E135:E136"/>
    <mergeCell ref="F135:G135"/>
    <mergeCell ref="H135:I135"/>
    <mergeCell ref="J135:J136"/>
    <mergeCell ref="B130:B131"/>
    <mergeCell ref="C130:C131"/>
    <mergeCell ref="D130:D131"/>
    <mergeCell ref="E130:E131"/>
    <mergeCell ref="F130:G130"/>
    <mergeCell ref="H130:I130"/>
    <mergeCell ref="J141:J142"/>
    <mergeCell ref="B149:B150"/>
    <mergeCell ref="C149:C150"/>
    <mergeCell ref="D149:D150"/>
    <mergeCell ref="E149:E150"/>
    <mergeCell ref="F149:G149"/>
    <mergeCell ref="H149:I149"/>
    <mergeCell ref="J149:J150"/>
    <mergeCell ref="B141:B142"/>
    <mergeCell ref="C141:C142"/>
    <mergeCell ref="D141:D142"/>
    <mergeCell ref="E141:E142"/>
    <mergeCell ref="F141:G141"/>
    <mergeCell ref="H141:I141"/>
    <mergeCell ref="B199:B200"/>
    <mergeCell ref="C199:C200"/>
    <mergeCell ref="D199:D200"/>
    <mergeCell ref="J155:J156"/>
    <mergeCell ref="A171:J171"/>
    <mergeCell ref="B172:B173"/>
    <mergeCell ref="C172:C173"/>
    <mergeCell ref="D172:D173"/>
    <mergeCell ref="E172:E173"/>
    <mergeCell ref="F172:G172"/>
    <mergeCell ref="H172:I172"/>
    <mergeCell ref="J172:J173"/>
    <mergeCell ref="B155:B156"/>
    <mergeCell ref="C155:C156"/>
    <mergeCell ref="D155:D156"/>
    <mergeCell ref="E155:E156"/>
    <mergeCell ref="F155:G155"/>
    <mergeCell ref="H155:I15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2020-02-23T09:22:41Z</dcterms:modified>
</cp:coreProperties>
</file>