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D97032F7-E40B-4450-90A6-DD8D8CB942CC}" xr6:coauthVersionLast="36" xr6:coauthVersionMax="4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Sheet1!$A$1:$A$198</definedName>
    <definedName name="_xlnm.Print_Area" localSheetId="0">Sheet1!$A:$J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F96" i="1" l="1"/>
  <c r="J95" i="1" l="1"/>
  <c r="G142" i="1" l="1"/>
  <c r="H142" i="1"/>
  <c r="I142" i="1"/>
  <c r="F142" i="1"/>
  <c r="F103" i="1"/>
  <c r="J102" i="1"/>
  <c r="J100" i="1"/>
  <c r="G110" i="1"/>
  <c r="J107" i="1"/>
  <c r="J103" i="1" l="1"/>
  <c r="D157" i="1"/>
  <c r="E157" i="1"/>
  <c r="F157" i="1"/>
  <c r="G157" i="1"/>
  <c r="H157" i="1"/>
  <c r="J26" i="1" l="1"/>
  <c r="D164" i="1" l="1"/>
  <c r="E164" i="1"/>
  <c r="F164" i="1"/>
  <c r="G164" i="1"/>
  <c r="H164" i="1"/>
  <c r="I164" i="1"/>
  <c r="D162" i="1"/>
  <c r="C161" i="1"/>
  <c r="D161" i="1"/>
  <c r="E162" i="1"/>
  <c r="F162" i="1"/>
  <c r="G162" i="1"/>
  <c r="H162" i="1"/>
  <c r="I162" i="1"/>
  <c r="B164" i="1"/>
  <c r="C163" i="1"/>
  <c r="D163" i="1"/>
  <c r="E163" i="1"/>
  <c r="F163" i="1"/>
  <c r="G163" i="1"/>
  <c r="H163" i="1"/>
  <c r="I163" i="1"/>
  <c r="B162" i="1"/>
  <c r="J18" i="1"/>
  <c r="C17" i="1"/>
  <c r="C165" i="1"/>
  <c r="D165" i="1"/>
  <c r="E165" i="1"/>
  <c r="F165" i="1"/>
  <c r="G165" i="1"/>
  <c r="H165" i="1"/>
  <c r="C142" i="1"/>
  <c r="D142" i="1"/>
  <c r="C194" i="1" s="1"/>
  <c r="E142" i="1"/>
  <c r="D194" i="1" s="1"/>
  <c r="B142" i="1"/>
  <c r="B194" i="1" s="1"/>
  <c r="D136" i="1"/>
  <c r="E136" i="1"/>
  <c r="F136" i="1"/>
  <c r="G136" i="1"/>
  <c r="H136" i="1"/>
  <c r="I136" i="1"/>
  <c r="B136" i="1"/>
  <c r="C128" i="1"/>
  <c r="D128" i="1"/>
  <c r="E128" i="1"/>
  <c r="F128" i="1"/>
  <c r="G128" i="1"/>
  <c r="H128" i="1"/>
  <c r="I128" i="1"/>
  <c r="B128" i="1"/>
  <c r="D122" i="1"/>
  <c r="E122" i="1"/>
  <c r="F122" i="1"/>
  <c r="G122" i="1"/>
  <c r="B122" i="1"/>
  <c r="C110" i="1"/>
  <c r="D110" i="1"/>
  <c r="E110" i="1"/>
  <c r="F110" i="1"/>
  <c r="H110" i="1"/>
  <c r="I110" i="1"/>
  <c r="B110" i="1"/>
  <c r="B190" i="1" s="1"/>
  <c r="D103" i="1"/>
  <c r="E103" i="1"/>
  <c r="G103" i="1"/>
  <c r="H103" i="1"/>
  <c r="B103" i="1"/>
  <c r="D96" i="1"/>
  <c r="E89" i="1"/>
  <c r="F89" i="1"/>
  <c r="H89" i="1"/>
  <c r="D81" i="1"/>
  <c r="E81" i="1"/>
  <c r="F81" i="1"/>
  <c r="H81" i="1"/>
  <c r="B81" i="1"/>
  <c r="D73" i="1"/>
  <c r="E73" i="1"/>
  <c r="F73" i="1"/>
  <c r="G73" i="1"/>
  <c r="H73" i="1"/>
  <c r="C60" i="1"/>
  <c r="D60" i="1"/>
  <c r="D65" i="1" s="1"/>
  <c r="E60" i="1"/>
  <c r="E65" i="1" s="1"/>
  <c r="F60" i="1"/>
  <c r="F65" i="1" s="1"/>
  <c r="G60" i="1"/>
  <c r="G65" i="1" s="1"/>
  <c r="H60" i="1"/>
  <c r="H65" i="1" s="1"/>
  <c r="I60" i="1"/>
  <c r="C53" i="1"/>
  <c r="D53" i="1"/>
  <c r="E53" i="1"/>
  <c r="F53" i="1"/>
  <c r="G53" i="1"/>
  <c r="H53" i="1"/>
  <c r="I53" i="1"/>
  <c r="E40" i="1"/>
  <c r="E46" i="1" s="1"/>
  <c r="F40" i="1"/>
  <c r="F46" i="1" s="1"/>
  <c r="H40" i="1"/>
  <c r="H46" i="1" s="1"/>
  <c r="C29" i="1"/>
  <c r="C31" i="1" s="1"/>
  <c r="D29" i="1"/>
  <c r="E29" i="1"/>
  <c r="E31" i="1" s="1"/>
  <c r="F29" i="1"/>
  <c r="F31" i="1" s="1"/>
  <c r="G29" i="1"/>
  <c r="G31" i="1" s="1"/>
  <c r="H29" i="1"/>
  <c r="H31" i="1" s="1"/>
  <c r="D17" i="1"/>
  <c r="E17" i="1"/>
  <c r="F17" i="1"/>
  <c r="G17" i="1"/>
  <c r="H17" i="1"/>
  <c r="I17" i="1"/>
  <c r="C10" i="1"/>
  <c r="D10" i="1"/>
  <c r="E10" i="1"/>
  <c r="F10" i="1"/>
  <c r="G10" i="1"/>
  <c r="H10" i="1"/>
  <c r="I10" i="1"/>
  <c r="B10" i="1"/>
  <c r="E167" i="1"/>
  <c r="F167" i="1"/>
  <c r="H167" i="1"/>
  <c r="D168" i="1"/>
  <c r="E168" i="1"/>
  <c r="F168" i="1"/>
  <c r="G168" i="1"/>
  <c r="H168" i="1"/>
  <c r="I168" i="1"/>
  <c r="D169" i="1"/>
  <c r="E169" i="1"/>
  <c r="F169" i="1"/>
  <c r="G169" i="1"/>
  <c r="E161" i="1"/>
  <c r="F161" i="1"/>
  <c r="G161" i="1"/>
  <c r="H161" i="1"/>
  <c r="I161" i="1"/>
  <c r="C160" i="1"/>
  <c r="D160" i="1"/>
  <c r="E160" i="1"/>
  <c r="F160" i="1"/>
  <c r="G160" i="1"/>
  <c r="H160" i="1"/>
  <c r="I160" i="1"/>
  <c r="D158" i="1"/>
  <c r="F158" i="1"/>
  <c r="D156" i="1"/>
  <c r="E156" i="1"/>
  <c r="F156" i="1"/>
  <c r="G156" i="1"/>
  <c r="H156" i="1"/>
  <c r="D155" i="1"/>
  <c r="E155" i="1"/>
  <c r="F155" i="1"/>
  <c r="H155" i="1"/>
  <c r="E154" i="1"/>
  <c r="F154" i="1"/>
  <c r="H154" i="1"/>
  <c r="B161" i="1"/>
  <c r="B168" i="1"/>
  <c r="B169" i="1"/>
  <c r="B160" i="1"/>
  <c r="B154" i="1"/>
  <c r="J140" i="1"/>
  <c r="J11" i="1"/>
  <c r="J160" i="1" s="1"/>
  <c r="C19" i="1" l="1"/>
  <c r="F19" i="1"/>
  <c r="E19" i="1"/>
  <c r="H19" i="1"/>
  <c r="D19" i="1"/>
  <c r="I19" i="1"/>
  <c r="G19" i="1"/>
  <c r="E166" i="1"/>
  <c r="H166" i="1"/>
  <c r="D166" i="1"/>
  <c r="G166" i="1"/>
  <c r="F166" i="1"/>
  <c r="F159" i="1"/>
  <c r="F148" i="1" l="1"/>
  <c r="F170" i="1"/>
  <c r="J25" i="1"/>
  <c r="J23" i="1"/>
  <c r="J141" i="1" l="1"/>
  <c r="J142" i="1" s="1"/>
  <c r="J108" i="1"/>
  <c r="J109" i="1"/>
  <c r="C190" i="1"/>
  <c r="D190" i="1"/>
  <c r="J70" i="1"/>
  <c r="J71" i="1"/>
  <c r="J72" i="1"/>
  <c r="J110" i="1" l="1"/>
  <c r="J132" i="1"/>
  <c r="J133" i="1"/>
  <c r="J134" i="1"/>
  <c r="J135" i="1"/>
  <c r="D193" i="1"/>
  <c r="C193" i="1"/>
  <c r="C134" i="1"/>
  <c r="B193" i="1"/>
  <c r="J57" i="1"/>
  <c r="J58" i="1"/>
  <c r="J59" i="1"/>
  <c r="J62" i="1"/>
  <c r="I63" i="1"/>
  <c r="I65" i="1" s="1"/>
  <c r="J64" i="1"/>
  <c r="C62" i="1"/>
  <c r="B57" i="1"/>
  <c r="B60" i="1" s="1"/>
  <c r="B63" i="1"/>
  <c r="B165" i="1" s="1"/>
  <c r="J50" i="1"/>
  <c r="J51" i="1"/>
  <c r="J52" i="1"/>
  <c r="D183" i="1"/>
  <c r="C183" i="1"/>
  <c r="B51" i="1"/>
  <c r="J146" i="1"/>
  <c r="G86" i="1"/>
  <c r="G89" i="1" s="1"/>
  <c r="G78" i="1"/>
  <c r="G81" i="1" s="1"/>
  <c r="G155" i="1"/>
  <c r="H121" i="1"/>
  <c r="H94" i="1"/>
  <c r="H158" i="1" s="1"/>
  <c r="I116" i="1"/>
  <c r="I121" i="1"/>
  <c r="I101" i="1"/>
  <c r="I103" i="1" s="1"/>
  <c r="I94" i="1"/>
  <c r="I96" i="1" s="1"/>
  <c r="I85" i="1"/>
  <c r="I156" i="1" s="1"/>
  <c r="I86" i="1"/>
  <c r="I77" i="1"/>
  <c r="I78" i="1"/>
  <c r="I69" i="1"/>
  <c r="I73" i="1" s="1"/>
  <c r="I42" i="1"/>
  <c r="I43" i="1"/>
  <c r="I38" i="1"/>
  <c r="I24" i="1"/>
  <c r="I27" i="1"/>
  <c r="I30" i="1"/>
  <c r="B29" i="1"/>
  <c r="B31" i="1" s="1"/>
  <c r="J5" i="1"/>
  <c r="J6" i="1"/>
  <c r="J7" i="1"/>
  <c r="J8" i="1"/>
  <c r="J9" i="1"/>
  <c r="D192" i="1"/>
  <c r="C192" i="1"/>
  <c r="B192" i="1"/>
  <c r="J115" i="1"/>
  <c r="C121" i="1"/>
  <c r="C122" i="1" s="1"/>
  <c r="C101" i="1"/>
  <c r="C103" i="1" s="1"/>
  <c r="C189" i="1"/>
  <c r="B189" i="1"/>
  <c r="C94" i="1"/>
  <c r="C95" i="1"/>
  <c r="C164" i="1" s="1"/>
  <c r="C188" i="1"/>
  <c r="E94" i="1"/>
  <c r="B94" i="1"/>
  <c r="C86" i="1"/>
  <c r="C89" i="1" s="1"/>
  <c r="D86" i="1"/>
  <c r="D187" i="1"/>
  <c r="B85" i="1"/>
  <c r="B86" i="1"/>
  <c r="B167" i="1" s="1"/>
  <c r="J80" i="1"/>
  <c r="C77" i="1"/>
  <c r="C78" i="1"/>
  <c r="C186" i="1"/>
  <c r="D186" i="1"/>
  <c r="B186" i="1"/>
  <c r="C72" i="1"/>
  <c r="C185" i="1"/>
  <c r="D185" i="1"/>
  <c r="B69" i="1"/>
  <c r="B157" i="1" s="1"/>
  <c r="C35" i="1"/>
  <c r="C36" i="1"/>
  <c r="C155" i="1" s="1"/>
  <c r="C37" i="1"/>
  <c r="C156" i="1" s="1"/>
  <c r="C38" i="1"/>
  <c r="C157" i="1" s="1"/>
  <c r="C39" i="1"/>
  <c r="C158" i="1" s="1"/>
  <c r="C43" i="1"/>
  <c r="C167" i="1" s="1"/>
  <c r="D35" i="1"/>
  <c r="D182" i="1"/>
  <c r="J127" i="1"/>
  <c r="J126" i="1"/>
  <c r="J117" i="1"/>
  <c r="J118" i="1"/>
  <c r="J119" i="1"/>
  <c r="J120" i="1"/>
  <c r="J114" i="1"/>
  <c r="J87" i="1"/>
  <c r="J88" i="1"/>
  <c r="J15" i="1"/>
  <c r="J164" i="1" s="1"/>
  <c r="J14" i="1"/>
  <c r="J163" i="1" s="1"/>
  <c r="J13" i="1"/>
  <c r="J12" i="1"/>
  <c r="J45" i="1"/>
  <c r="J44" i="1"/>
  <c r="J16" i="1"/>
  <c r="D195" i="1"/>
  <c r="C195" i="1"/>
  <c r="B195" i="1"/>
  <c r="J162" i="1" l="1"/>
  <c r="G167" i="1"/>
  <c r="J10" i="1"/>
  <c r="I157" i="1"/>
  <c r="D40" i="1"/>
  <c r="D46" i="1" s="1"/>
  <c r="C182" i="1" s="1"/>
  <c r="D154" i="1"/>
  <c r="D159" i="1" s="1"/>
  <c r="I165" i="1"/>
  <c r="I166" i="1" s="1"/>
  <c r="D167" i="1"/>
  <c r="D89" i="1"/>
  <c r="B163" i="1"/>
  <c r="B166" i="1" s="1"/>
  <c r="B17" i="1"/>
  <c r="B19" i="1" s="1"/>
  <c r="B180" i="1" s="1"/>
  <c r="J28" i="1"/>
  <c r="I169" i="1"/>
  <c r="J77" i="1"/>
  <c r="I81" i="1"/>
  <c r="H159" i="1"/>
  <c r="H96" i="1"/>
  <c r="H148" i="1" s="1"/>
  <c r="G154" i="1"/>
  <c r="G40" i="1"/>
  <c r="G46" i="1" s="1"/>
  <c r="B181" i="1"/>
  <c r="B156" i="1"/>
  <c r="J27" i="1"/>
  <c r="I158" i="1"/>
  <c r="H122" i="1"/>
  <c r="H169" i="1"/>
  <c r="G96" i="1"/>
  <c r="C40" i="1"/>
  <c r="C46" i="1" s="1"/>
  <c r="C154" i="1"/>
  <c r="C159" i="1" s="1"/>
  <c r="C73" i="1"/>
  <c r="C169" i="1"/>
  <c r="B89" i="1"/>
  <c r="B187" i="1" s="1"/>
  <c r="B96" i="1"/>
  <c r="B188" i="1" s="1"/>
  <c r="B158" i="1"/>
  <c r="C96" i="1"/>
  <c r="B40" i="1"/>
  <c r="B46" i="1" s="1"/>
  <c r="I29" i="1"/>
  <c r="I31" i="1" s="1"/>
  <c r="I155" i="1"/>
  <c r="I89" i="1"/>
  <c r="I122" i="1"/>
  <c r="G158" i="1"/>
  <c r="B65" i="1"/>
  <c r="B184" i="1" s="1"/>
  <c r="B73" i="1"/>
  <c r="B185" i="1" s="1"/>
  <c r="C81" i="1"/>
  <c r="E158" i="1"/>
  <c r="E159" i="1" s="1"/>
  <c r="E170" i="1" s="1"/>
  <c r="E96" i="1"/>
  <c r="E148" i="1" s="1"/>
  <c r="I167" i="1"/>
  <c r="I154" i="1"/>
  <c r="I40" i="1"/>
  <c r="I46" i="1" s="1"/>
  <c r="B53" i="1"/>
  <c r="B183" i="1" s="1"/>
  <c r="B155" i="1"/>
  <c r="C162" i="1"/>
  <c r="C166" i="1" s="1"/>
  <c r="C65" i="1"/>
  <c r="C136" i="1"/>
  <c r="C168" i="1"/>
  <c r="J17" i="1"/>
  <c r="J168" i="1"/>
  <c r="J128" i="1"/>
  <c r="J161" i="1"/>
  <c r="J53" i="1"/>
  <c r="J60" i="1"/>
  <c r="J136" i="1"/>
  <c r="J30" i="1"/>
  <c r="D181" i="1"/>
  <c r="C181" i="1"/>
  <c r="J24" i="1"/>
  <c r="D189" i="1"/>
  <c r="J63" i="1"/>
  <c r="D191" i="1"/>
  <c r="C191" i="1"/>
  <c r="B191" i="1"/>
  <c r="J38" i="1"/>
  <c r="J43" i="1"/>
  <c r="J121" i="1"/>
  <c r="J93" i="1"/>
  <c r="J36" i="1"/>
  <c r="J116" i="1"/>
  <c r="J39" i="1"/>
  <c r="J37" i="1"/>
  <c r="J78" i="1"/>
  <c r="J85" i="1"/>
  <c r="C184" i="1"/>
  <c r="D184" i="1"/>
  <c r="J35" i="1"/>
  <c r="J154" i="1" s="1"/>
  <c r="J69" i="1"/>
  <c r="J73" i="1" s="1"/>
  <c r="J94" i="1"/>
  <c r="J86" i="1"/>
  <c r="D180" i="1"/>
  <c r="C180" i="1"/>
  <c r="D148" i="1" l="1"/>
  <c r="D188" i="1"/>
  <c r="J81" i="1"/>
  <c r="D170" i="1"/>
  <c r="G148" i="1"/>
  <c r="J19" i="1"/>
  <c r="J157" i="1"/>
  <c r="B159" i="1"/>
  <c r="B170" i="1" s="1"/>
  <c r="J169" i="1"/>
  <c r="C170" i="1"/>
  <c r="C148" i="1"/>
  <c r="H170" i="1"/>
  <c r="C187" i="1"/>
  <c r="C196" i="1" s="1"/>
  <c r="B148" i="1"/>
  <c r="J29" i="1"/>
  <c r="J31" i="1" s="1"/>
  <c r="I159" i="1"/>
  <c r="I170" i="1" s="1"/>
  <c r="I148" i="1"/>
  <c r="G159" i="1"/>
  <c r="G170" i="1" s="1"/>
  <c r="J156" i="1"/>
  <c r="J165" i="1"/>
  <c r="J166" i="1" s="1"/>
  <c r="J158" i="1"/>
  <c r="J122" i="1"/>
  <c r="J40" i="1"/>
  <c r="J46" i="1" s="1"/>
  <c r="J155" i="1"/>
  <c r="J96" i="1"/>
  <c r="J65" i="1"/>
  <c r="J89" i="1"/>
  <c r="J167" i="1"/>
  <c r="B182" i="1"/>
  <c r="B196" i="1" s="1"/>
  <c r="D196" i="1"/>
  <c r="J148" i="1" l="1"/>
  <c r="J159" i="1"/>
  <c r="J170" i="1" s="1"/>
  <c r="K170" i="1" s="1"/>
</calcChain>
</file>

<file path=xl/sharedStrings.xml><?xml version="1.0" encoding="utf-8"?>
<sst xmlns="http://schemas.openxmlformats.org/spreadsheetml/2006/main" count="346" uniqueCount="83">
  <si>
    <t>No.Of Hotel</t>
  </si>
  <si>
    <t>SUITE</t>
  </si>
  <si>
    <t>Room</t>
  </si>
  <si>
    <t>Bed</t>
  </si>
  <si>
    <t>Jordanian</t>
  </si>
  <si>
    <t>Non Jordanian</t>
  </si>
  <si>
    <t>Total</t>
  </si>
  <si>
    <t>Amman</t>
  </si>
  <si>
    <t>M</t>
  </si>
  <si>
    <t>F</t>
  </si>
  <si>
    <t>Five Stars</t>
  </si>
  <si>
    <t>Four Stars</t>
  </si>
  <si>
    <t>Three Stars</t>
  </si>
  <si>
    <t>Two Stars</t>
  </si>
  <si>
    <t>One Stars</t>
  </si>
  <si>
    <t>TOTAL</t>
  </si>
  <si>
    <t xml:space="preserve"> Apartments B</t>
  </si>
  <si>
    <t xml:space="preserve"> Apartments C</t>
  </si>
  <si>
    <t xml:space="preserve"> Suites A</t>
  </si>
  <si>
    <t xml:space="preserve"> Suites B</t>
  </si>
  <si>
    <t xml:space="preserve"> Suites C</t>
  </si>
  <si>
    <t>Unclassified Hotels</t>
  </si>
  <si>
    <t>Total Amman</t>
  </si>
  <si>
    <t>Petra</t>
  </si>
  <si>
    <t>campping</t>
  </si>
  <si>
    <t>Total Petra</t>
  </si>
  <si>
    <t>Aqaba</t>
  </si>
  <si>
    <t>Hostel</t>
  </si>
  <si>
    <t xml:space="preserve">Camping </t>
  </si>
  <si>
    <t>Total Aqaba</t>
  </si>
  <si>
    <t>Dead Sea</t>
  </si>
  <si>
    <t xml:space="preserve">Two Stars </t>
  </si>
  <si>
    <t>Total Dead Sea</t>
  </si>
  <si>
    <t>SUIET</t>
  </si>
  <si>
    <t>Irbid</t>
  </si>
  <si>
    <t>Two stars</t>
  </si>
  <si>
    <t xml:space="preserve">Total </t>
  </si>
  <si>
    <t>Apart.C</t>
  </si>
  <si>
    <t>Total Irbid</t>
  </si>
  <si>
    <t>Ajloun</t>
  </si>
  <si>
    <t>Camping Ajlun</t>
  </si>
  <si>
    <t>Total Ajlun</t>
  </si>
  <si>
    <t>karak</t>
  </si>
  <si>
    <t>Unclassefied Hotels</t>
  </si>
  <si>
    <t>Total Karak</t>
  </si>
  <si>
    <t>Jarash</t>
  </si>
  <si>
    <t>Total Jarash</t>
  </si>
  <si>
    <t>Zarqa</t>
  </si>
  <si>
    <t>Total Zarqa</t>
  </si>
  <si>
    <t>Azraq</t>
  </si>
  <si>
    <t xml:space="preserve">Hostel </t>
  </si>
  <si>
    <t>Total Azraq</t>
  </si>
  <si>
    <t>Madaba</t>
  </si>
  <si>
    <t>Total Madaba</t>
  </si>
  <si>
    <t>Ma'an</t>
  </si>
  <si>
    <t>Tafiela</t>
  </si>
  <si>
    <t>Campping</t>
  </si>
  <si>
    <t>Total Tafelaa</t>
  </si>
  <si>
    <t>Wad Rum</t>
  </si>
  <si>
    <t>Total Jordan</t>
  </si>
  <si>
    <t>By classification</t>
  </si>
  <si>
    <t>Total classification</t>
  </si>
  <si>
    <t>Total Apart.&amp;Suite</t>
  </si>
  <si>
    <t>Source: Ministry of Tourism</t>
  </si>
  <si>
    <t>Study &amp; research  Dep.</t>
  </si>
  <si>
    <t>location</t>
  </si>
  <si>
    <t>camping</t>
  </si>
  <si>
    <t>Appartment</t>
  </si>
  <si>
    <t>hostel</t>
  </si>
  <si>
    <t>Total Ma'an</t>
  </si>
  <si>
    <t>مديرية التخطيط والدراسات</t>
  </si>
  <si>
    <t>Suties C</t>
  </si>
  <si>
    <t>Tow Stars</t>
  </si>
  <si>
    <t>Total Balqaa</t>
  </si>
  <si>
    <t>Balqaa</t>
  </si>
  <si>
    <t>Mafraq</t>
  </si>
  <si>
    <t xml:space="preserve"> Three Stars</t>
  </si>
  <si>
    <t>Suite. B</t>
  </si>
  <si>
    <t>Suite C</t>
  </si>
  <si>
    <t xml:space="preserve"> Apartments A</t>
  </si>
  <si>
    <t>Total Mafraq</t>
  </si>
  <si>
    <t>Number of hotel / rooms/ bed - places 2022</t>
  </si>
  <si>
    <t xml:space="preserve">عدد الفنادق / الغرف / الاسرة بالمملكة   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</si>
</sst>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8"/>
      <name val="Times New Roman"/>
      <family val="1"/>
    </font>
    <font>
      <b/>
      <i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3" fontId="2" fillId="2" borderId="0" xfId="0" applyNumberFormat="1" applyFont="1" applyFill="1" applyBorder="1" applyAlignment="1" applyProtection="1"/>
    <xf numFmtId="0" fontId="4" fillId="2" borderId="13" xfId="0" applyFont="1" applyFill="1" applyBorder="1" applyAlignment="1">
      <alignment vertical="center"/>
    </xf>
    <xf numFmtId="0" fontId="5" fillId="2" borderId="0" xfId="0" applyNumberFormat="1" applyFont="1" applyFill="1" applyBorder="1" applyAlignment="1" applyProtection="1"/>
    <xf numFmtId="0" fontId="5" fillId="2" borderId="19" xfId="0" applyFont="1" applyFill="1" applyBorder="1" applyAlignment="1">
      <alignment vertical="center"/>
    </xf>
    <xf numFmtId="3" fontId="2" fillId="2" borderId="19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0" fontId="5" fillId="2" borderId="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3" fontId="2" fillId="2" borderId="20" xfId="0" applyNumberFormat="1" applyFont="1" applyFill="1" applyBorder="1" applyAlignment="1" applyProtection="1"/>
    <xf numFmtId="0" fontId="5" fillId="2" borderId="0" xfId="0" applyFont="1" applyFill="1" applyBorder="1" applyAlignment="1">
      <alignment vertical="center"/>
    </xf>
    <xf numFmtId="3" fontId="5" fillId="2" borderId="20" xfId="0" applyNumberFormat="1" applyFont="1" applyFill="1" applyBorder="1" applyAlignment="1" applyProtection="1"/>
    <xf numFmtId="0" fontId="2" fillId="2" borderId="19" xfId="0" applyNumberFormat="1" applyFont="1" applyFill="1" applyBorder="1" applyAlignment="1" applyProtection="1"/>
    <xf numFmtId="3" fontId="5" fillId="2" borderId="19" xfId="0" applyNumberFormat="1" applyFont="1" applyFill="1" applyBorder="1" applyAlignment="1" applyProtection="1"/>
    <xf numFmtId="1" fontId="5" fillId="2" borderId="19" xfId="0" applyNumberFormat="1" applyFont="1" applyFill="1" applyBorder="1" applyAlignment="1" applyProtection="1"/>
    <xf numFmtId="0" fontId="4" fillId="2" borderId="23" xfId="0" applyNumberFormat="1" applyFont="1" applyFill="1" applyBorder="1" applyAlignment="1" applyProtection="1"/>
    <xf numFmtId="0" fontId="4" fillId="2" borderId="13" xfId="0" applyNumberFormat="1" applyFont="1" applyFill="1" applyBorder="1" applyAlignment="1" applyProtection="1"/>
    <xf numFmtId="0" fontId="2" fillId="2" borderId="2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0" fontId="8" fillId="2" borderId="27" xfId="0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 applyProtection="1">
      <alignment horizontal="center"/>
    </xf>
    <xf numFmtId="0" fontId="10" fillId="3" borderId="27" xfId="0" applyNumberFormat="1" applyFont="1" applyFill="1" applyBorder="1" applyAlignment="1" applyProtection="1">
      <alignment horizontal="center"/>
    </xf>
    <xf numFmtId="3" fontId="5" fillId="3" borderId="27" xfId="0" applyNumberFormat="1" applyFont="1" applyFill="1" applyBorder="1" applyAlignment="1" applyProtection="1">
      <alignment horizontal="center"/>
    </xf>
    <xf numFmtId="0" fontId="5" fillId="4" borderId="17" xfId="0" applyFont="1" applyFill="1" applyBorder="1" applyAlignment="1">
      <alignment vertical="center"/>
    </xf>
    <xf numFmtId="3" fontId="2" fillId="2" borderId="10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 applyProtection="1">
      <alignment horizontal="center"/>
    </xf>
    <xf numFmtId="3" fontId="6" fillId="2" borderId="14" xfId="0" applyNumberFormat="1" applyFont="1" applyFill="1" applyBorder="1" applyAlignment="1" applyProtection="1">
      <alignment horizontal="center"/>
    </xf>
    <xf numFmtId="3" fontId="6" fillId="2" borderId="15" xfId="0" applyNumberFormat="1" applyFont="1" applyFill="1" applyBorder="1" applyAlignment="1" applyProtection="1">
      <alignment horizontal="center"/>
    </xf>
    <xf numFmtId="3" fontId="5" fillId="4" borderId="18" xfId="0" applyNumberFormat="1" applyFont="1" applyFill="1" applyBorder="1" applyAlignment="1" applyProtection="1">
      <alignment horizontal="center"/>
    </xf>
    <xf numFmtId="0" fontId="2" fillId="6" borderId="2" xfId="0" applyNumberFormat="1" applyFont="1" applyFill="1" applyBorder="1" applyAlignment="1" applyProtection="1"/>
    <xf numFmtId="0" fontId="4" fillId="6" borderId="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>
      <alignment horizontal="center"/>
    </xf>
    <xf numFmtId="3" fontId="5" fillId="3" borderId="15" xfId="0" applyNumberFormat="1" applyFont="1" applyFill="1" applyBorder="1" applyAlignment="1" applyProtection="1">
      <alignment horizontal="center"/>
    </xf>
    <xf numFmtId="0" fontId="5" fillId="2" borderId="36" xfId="0" applyFont="1" applyFill="1" applyBorder="1" applyAlignment="1">
      <alignment vertical="center"/>
    </xf>
    <xf numFmtId="3" fontId="5" fillId="2" borderId="20" xfId="0" applyNumberFormat="1" applyFont="1" applyFill="1" applyBorder="1" applyAlignment="1" applyProtection="1">
      <alignment horizontal="center"/>
    </xf>
    <xf numFmtId="3" fontId="5" fillId="2" borderId="38" xfId="0" applyNumberFormat="1" applyFont="1" applyFill="1" applyBorder="1" applyAlignment="1" applyProtection="1">
      <alignment horizontal="center"/>
    </xf>
    <xf numFmtId="0" fontId="5" fillId="2" borderId="39" xfId="0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4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6" borderId="42" xfId="0" applyNumberFormat="1" applyFont="1" applyFill="1" applyBorder="1" applyAlignment="1" applyProtection="1"/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 applyProtection="1">
      <alignment horizontal="center"/>
    </xf>
    <xf numFmtId="0" fontId="5" fillId="2" borderId="17" xfId="0" applyFont="1" applyFill="1" applyBorder="1" applyAlignment="1">
      <alignment vertical="center"/>
    </xf>
    <xf numFmtId="3" fontId="5" fillId="2" borderId="1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/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3" fontId="5" fillId="2" borderId="30" xfId="0" applyNumberFormat="1" applyFont="1" applyFill="1" applyBorder="1" applyAlignment="1" applyProtection="1">
      <alignment horizontal="center"/>
    </xf>
    <xf numFmtId="3" fontId="5" fillId="2" borderId="31" xfId="0" applyNumberFormat="1" applyFont="1" applyFill="1" applyBorder="1" applyAlignment="1" applyProtection="1">
      <alignment horizontal="center"/>
    </xf>
    <xf numFmtId="0" fontId="5" fillId="2" borderId="37" xfId="0" applyFont="1" applyFill="1" applyBorder="1" applyAlignment="1">
      <alignment vertical="center"/>
    </xf>
    <xf numFmtId="3" fontId="5" fillId="2" borderId="26" xfId="0" applyNumberFormat="1" applyFont="1" applyFill="1" applyBorder="1" applyAlignment="1" applyProtection="1">
      <alignment horizontal="center"/>
    </xf>
    <xf numFmtId="0" fontId="5" fillId="2" borderId="32" xfId="0" applyFont="1" applyFill="1" applyBorder="1" applyAlignment="1">
      <alignment vertical="center"/>
    </xf>
    <xf numFmtId="3" fontId="5" fillId="2" borderId="27" xfId="0" applyNumberFormat="1" applyFont="1" applyFill="1" applyBorder="1" applyAlignment="1" applyProtection="1">
      <alignment horizontal="center"/>
    </xf>
    <xf numFmtId="0" fontId="5" fillId="2" borderId="23" xfId="0" applyFont="1" applyFill="1" applyBorder="1" applyAlignment="1">
      <alignment vertical="center"/>
    </xf>
    <xf numFmtId="3" fontId="2" fillId="2" borderId="29" xfId="0" applyNumberFormat="1" applyFont="1" applyFill="1" applyBorder="1" applyAlignment="1" applyProtection="1">
      <alignment horizontal="center"/>
    </xf>
    <xf numFmtId="3" fontId="2" fillId="2" borderId="30" xfId="0" applyNumberFormat="1" applyFont="1" applyFill="1" applyBorder="1" applyAlignment="1" applyProtection="1">
      <alignment horizontal="center"/>
    </xf>
    <xf numFmtId="3" fontId="2" fillId="2" borderId="31" xfId="0" applyNumberFormat="1" applyFont="1" applyFill="1" applyBorder="1" applyAlignment="1" applyProtection="1">
      <alignment horizontal="center"/>
    </xf>
    <xf numFmtId="3" fontId="2" fillId="2" borderId="32" xfId="0" applyNumberFormat="1" applyFont="1" applyFill="1" applyBorder="1" applyAlignment="1" applyProtection="1">
      <alignment horizontal="center"/>
    </xf>
    <xf numFmtId="3" fontId="2" fillId="2" borderId="33" xfId="0" applyNumberFormat="1" applyFont="1" applyFill="1" applyBorder="1" applyAlignment="1" applyProtection="1">
      <alignment horizontal="center"/>
    </xf>
    <xf numFmtId="3" fontId="2" fillId="2" borderId="34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2" borderId="35" xfId="0" applyNumberFormat="1" applyFont="1" applyFill="1" applyBorder="1" applyAlignment="1" applyProtection="1">
      <alignment horizontal="center"/>
    </xf>
    <xf numFmtId="3" fontId="2" fillId="2" borderId="37" xfId="0" applyNumberFormat="1" applyFont="1" applyFill="1" applyBorder="1" applyAlignment="1" applyProtection="1">
      <alignment horizontal="center"/>
    </xf>
    <xf numFmtId="3" fontId="2" fillId="2" borderId="26" xfId="0" applyNumberFormat="1" applyFont="1" applyFill="1" applyBorder="1" applyAlignment="1" applyProtection="1">
      <alignment horizontal="center"/>
    </xf>
    <xf numFmtId="0" fontId="3" fillId="2" borderId="44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22" xfId="0" applyNumberFormat="1" applyFont="1" applyFill="1" applyBorder="1" applyAlignment="1" applyProtection="1">
      <alignment horizontal="center"/>
    </xf>
    <xf numFmtId="3" fontId="5" fillId="2" borderId="33" xfId="0" applyNumberFormat="1" applyFont="1" applyFill="1" applyBorder="1" applyAlignment="1" applyProtection="1">
      <alignment horizontal="center"/>
    </xf>
    <xf numFmtId="0" fontId="5" fillId="2" borderId="34" xfId="0" applyFont="1" applyFill="1" applyBorder="1" applyAlignment="1">
      <alignment vertical="center"/>
    </xf>
    <xf numFmtId="3" fontId="5" fillId="2" borderId="7" xfId="0" applyNumberFormat="1" applyFont="1" applyFill="1" applyBorder="1" applyAlignment="1" applyProtection="1">
      <alignment horizontal="center"/>
    </xf>
    <xf numFmtId="3" fontId="2" fillId="2" borderId="25" xfId="0" applyNumberFormat="1" applyFont="1" applyFill="1" applyBorder="1" applyAlignment="1" applyProtection="1">
      <alignment horizontal="center"/>
    </xf>
    <xf numFmtId="0" fontId="3" fillId="2" borderId="10" xfId="0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 applyProtection="1">
      <alignment horizontal="center"/>
    </xf>
    <xf numFmtId="0" fontId="7" fillId="2" borderId="31" xfId="0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 applyProtection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 applyProtection="1">
      <alignment horizontal="center" vertical="center"/>
    </xf>
    <xf numFmtId="3" fontId="5" fillId="2" borderId="16" xfId="0" applyNumberFormat="1" applyFont="1" applyFill="1" applyBorder="1" applyAlignment="1" applyProtection="1">
      <alignment horizontal="center"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3" fontId="5" fillId="2" borderId="43" xfId="0" applyNumberFormat="1" applyFont="1" applyFill="1" applyBorder="1" applyAlignment="1" applyProtection="1">
      <alignment horizontal="center" vertical="center"/>
    </xf>
    <xf numFmtId="3" fontId="5" fillId="2" borderId="38" xfId="0" applyNumberFormat="1" applyFont="1" applyFill="1" applyBorder="1" applyAlignment="1" applyProtection="1">
      <alignment horizontal="center" vertical="center"/>
    </xf>
    <xf numFmtId="3" fontId="5" fillId="2" borderId="40" xfId="0" applyNumberFormat="1" applyFont="1" applyFill="1" applyBorder="1" applyAlignment="1" applyProtection="1">
      <alignment horizontal="center" vertical="center"/>
    </xf>
    <xf numFmtId="3" fontId="5" fillId="2" borderId="45" xfId="0" applyNumberFormat="1" applyFont="1" applyFill="1" applyBorder="1" applyAlignment="1" applyProtection="1">
      <alignment horizontal="center" vertical="center"/>
    </xf>
    <xf numFmtId="3" fontId="5" fillId="2" borderId="46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a.h/AppData/Local/Temp/Rar$DI01.450/&#1602;&#1575;&#1574;&#1605;&#1577;%20&#1575;&#1604;&#1601;&#1606;&#1575;&#1583;&#1602;%202018%20&#1606;&#1607;&#1575;&#1574;&#1610;%20-%20Cop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els by classification"/>
      <sheetName val="شطب"/>
      <sheetName val="hotels by location"/>
      <sheetName val="name of hotels aug.2017"/>
    </sheetNames>
    <sheetDataSet>
      <sheetData sheetId="0" refreshError="1"/>
      <sheetData sheetId="1" refreshError="1">
        <row r="101">
          <cell r="L101">
            <v>0</v>
          </cell>
        </row>
      </sheetData>
      <sheetData sheetId="2" refreshError="1"/>
      <sheetData sheetId="3" refreshError="1">
        <row r="21">
          <cell r="A21">
            <v>17</v>
          </cell>
        </row>
        <row r="44">
          <cell r="F44">
            <v>18</v>
          </cell>
        </row>
        <row r="78">
          <cell r="F78">
            <v>0</v>
          </cell>
        </row>
        <row r="82">
          <cell r="A82">
            <v>3</v>
          </cell>
        </row>
        <row r="88">
          <cell r="L88">
            <v>0</v>
          </cell>
        </row>
        <row r="136">
          <cell r="F136">
            <v>40</v>
          </cell>
        </row>
        <row r="139">
          <cell r="A139">
            <v>2</v>
          </cell>
        </row>
        <row r="216">
          <cell r="F216">
            <v>0</v>
          </cell>
          <cell r="L216">
            <v>5</v>
          </cell>
        </row>
        <row r="221">
          <cell r="A221">
            <v>2</v>
          </cell>
          <cell r="L221">
            <v>0</v>
          </cell>
        </row>
        <row r="224">
          <cell r="F224">
            <v>0</v>
          </cell>
          <cell r="L224">
            <v>0</v>
          </cell>
        </row>
        <row r="226">
          <cell r="A226">
            <v>1</v>
          </cell>
          <cell r="L226">
            <v>0</v>
          </cell>
        </row>
        <row r="232">
          <cell r="L232">
            <v>0</v>
          </cell>
        </row>
        <row r="283">
          <cell r="F283">
            <v>0</v>
          </cell>
        </row>
        <row r="304">
          <cell r="L304">
            <v>0</v>
          </cell>
        </row>
        <row r="310">
          <cell r="F310">
            <v>0</v>
          </cell>
          <cell r="J310">
            <v>1</v>
          </cell>
          <cell r="L310">
            <v>0</v>
          </cell>
        </row>
        <row r="312">
          <cell r="A312">
            <v>1</v>
          </cell>
          <cell r="F312">
            <v>0</v>
          </cell>
          <cell r="H312">
            <v>34</v>
          </cell>
          <cell r="K312">
            <v>0</v>
          </cell>
          <cell r="L312">
            <v>0</v>
          </cell>
        </row>
        <row r="454">
          <cell r="B454" t="str">
            <v>Total Irbid</v>
          </cell>
        </row>
        <row r="491">
          <cell r="A491">
            <v>1</v>
          </cell>
          <cell r="L491">
            <v>0</v>
          </cell>
        </row>
        <row r="594">
          <cell r="F594">
            <v>0</v>
          </cell>
          <cell r="L594">
            <v>0</v>
          </cell>
        </row>
        <row r="596">
          <cell r="F596">
            <v>0</v>
          </cell>
          <cell r="L596">
            <v>0</v>
          </cell>
        </row>
        <row r="617">
          <cell r="L617">
            <v>0</v>
          </cell>
        </row>
        <row r="627">
          <cell r="F627">
            <v>0</v>
          </cell>
        </row>
        <row r="629">
          <cell r="A629">
            <v>1</v>
          </cell>
          <cell r="F629">
            <v>0</v>
          </cell>
          <cell r="G629">
            <v>5</v>
          </cell>
          <cell r="J629">
            <v>0</v>
          </cell>
          <cell r="L629">
            <v>0</v>
          </cell>
        </row>
        <row r="636">
          <cell r="F636">
            <v>0</v>
          </cell>
        </row>
        <row r="642">
          <cell r="F642">
            <v>0</v>
          </cell>
          <cell r="K642">
            <v>0</v>
          </cell>
          <cell r="L642">
            <v>0</v>
          </cell>
        </row>
        <row r="657">
          <cell r="F6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topLeftCell="A172" workbookViewId="0">
      <selection activeCell="M17" sqref="M17"/>
    </sheetView>
  </sheetViews>
  <sheetFormatPr defaultColWidth="8.5703125" defaultRowHeight="12.75" x14ac:dyDescent="0.2"/>
  <cols>
    <col min="1" max="1" width="15" style="1" customWidth="1"/>
    <col min="2" max="2" width="11.28515625" style="1" customWidth="1"/>
    <col min="3" max="3" width="11.42578125" style="1" customWidth="1"/>
    <col min="4" max="4" width="10.28515625" style="1" customWidth="1"/>
    <col min="5" max="5" width="9.42578125" style="1" customWidth="1"/>
    <col min="6" max="7" width="8.5703125" style="1"/>
    <col min="8" max="8" width="9.42578125" style="1" customWidth="1"/>
    <col min="9" max="9" width="8.5703125" style="1"/>
    <col min="10" max="10" width="8.28515625" style="1" customWidth="1"/>
    <col min="11" max="16384" width="8.5703125" style="1"/>
  </cols>
  <sheetData>
    <row r="1" spans="1:10" ht="15.75" x14ac:dyDescent="0.25">
      <c r="A1" s="114" t="s">
        <v>82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6.5" thickBot="1" x14ac:dyDescent="0.3">
      <c r="A2" s="115" t="s">
        <v>81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15" customHeight="1" x14ac:dyDescent="0.2">
      <c r="A3" s="98" t="s">
        <v>7</v>
      </c>
      <c r="B3" s="100" t="s">
        <v>0</v>
      </c>
      <c r="C3" s="100" t="s">
        <v>1</v>
      </c>
      <c r="D3" s="100" t="s">
        <v>2</v>
      </c>
      <c r="E3" s="100" t="s">
        <v>3</v>
      </c>
      <c r="F3" s="100" t="s">
        <v>4</v>
      </c>
      <c r="G3" s="100"/>
      <c r="H3" s="100" t="s">
        <v>5</v>
      </c>
      <c r="I3" s="100"/>
      <c r="J3" s="102" t="s">
        <v>6</v>
      </c>
    </row>
    <row r="4" spans="1:10" ht="18" customHeight="1" thickBot="1" x14ac:dyDescent="0.25">
      <c r="A4" s="99"/>
      <c r="B4" s="101"/>
      <c r="C4" s="101"/>
      <c r="D4" s="101"/>
      <c r="E4" s="101"/>
      <c r="F4" s="2" t="s">
        <v>8</v>
      </c>
      <c r="G4" s="2" t="s">
        <v>9</v>
      </c>
      <c r="H4" s="2" t="s">
        <v>8</v>
      </c>
      <c r="I4" s="2" t="s">
        <v>9</v>
      </c>
      <c r="J4" s="103"/>
    </row>
    <row r="5" spans="1:10" x14ac:dyDescent="0.2">
      <c r="A5" s="3" t="s">
        <v>10</v>
      </c>
      <c r="B5" s="29">
        <v>20</v>
      </c>
      <c r="C5" s="30">
        <v>641</v>
      </c>
      <c r="D5" s="30">
        <v>4764</v>
      </c>
      <c r="E5" s="30">
        <v>8311</v>
      </c>
      <c r="F5" s="30">
        <v>4721</v>
      </c>
      <c r="G5" s="30">
        <v>709</v>
      </c>
      <c r="H5" s="30">
        <v>185</v>
      </c>
      <c r="I5" s="30">
        <v>159</v>
      </c>
      <c r="J5" s="30">
        <f>SUM(F5,G5,H5,I5)</f>
        <v>5774</v>
      </c>
    </row>
    <row r="6" spans="1:10" x14ac:dyDescent="0.2">
      <c r="A6" s="3" t="s">
        <v>11</v>
      </c>
      <c r="B6" s="29">
        <v>29</v>
      </c>
      <c r="C6" s="30">
        <v>295</v>
      </c>
      <c r="D6" s="30">
        <v>2828</v>
      </c>
      <c r="E6" s="30">
        <v>4589</v>
      </c>
      <c r="F6" s="30">
        <v>1486</v>
      </c>
      <c r="G6" s="30">
        <v>285</v>
      </c>
      <c r="H6" s="30">
        <v>148</v>
      </c>
      <c r="I6" s="30">
        <v>58</v>
      </c>
      <c r="J6" s="31">
        <f>SUM(F6,G6,H6,I6)</f>
        <v>1977</v>
      </c>
    </row>
    <row r="7" spans="1:10" x14ac:dyDescent="0.2">
      <c r="A7" s="3" t="s">
        <v>12</v>
      </c>
      <c r="B7" s="29">
        <v>49</v>
      </c>
      <c r="C7" s="30">
        <v>372</v>
      </c>
      <c r="D7" s="30">
        <v>2217</v>
      </c>
      <c r="E7" s="30">
        <v>4271</v>
      </c>
      <c r="F7" s="30">
        <v>1229</v>
      </c>
      <c r="G7" s="30">
        <v>130</v>
      </c>
      <c r="H7" s="30">
        <v>225</v>
      </c>
      <c r="I7" s="30">
        <v>26</v>
      </c>
      <c r="J7" s="31">
        <f>SUM(F7,G7,H7,I7)</f>
        <v>1610</v>
      </c>
    </row>
    <row r="8" spans="1:10" x14ac:dyDescent="0.2">
      <c r="A8" s="3" t="s">
        <v>13</v>
      </c>
      <c r="B8" s="29">
        <v>35</v>
      </c>
      <c r="C8" s="30">
        <v>190</v>
      </c>
      <c r="D8" s="30">
        <v>937</v>
      </c>
      <c r="E8" s="30">
        <v>2011</v>
      </c>
      <c r="F8" s="30">
        <v>445</v>
      </c>
      <c r="G8" s="30">
        <v>70</v>
      </c>
      <c r="H8" s="30">
        <v>174</v>
      </c>
      <c r="I8" s="30">
        <v>17</v>
      </c>
      <c r="J8" s="31">
        <f>SUM(F8,G8,H8,I8)</f>
        <v>706</v>
      </c>
    </row>
    <row r="9" spans="1:10" ht="13.5" thickBot="1" x14ac:dyDescent="0.25">
      <c r="A9" s="3" t="s">
        <v>14</v>
      </c>
      <c r="B9" s="29">
        <v>24</v>
      </c>
      <c r="C9" s="30">
        <v>50</v>
      </c>
      <c r="D9" s="30">
        <v>531</v>
      </c>
      <c r="E9" s="30">
        <v>1123</v>
      </c>
      <c r="F9" s="30">
        <v>212</v>
      </c>
      <c r="G9" s="30">
        <v>43</v>
      </c>
      <c r="H9" s="30">
        <v>120</v>
      </c>
      <c r="I9" s="30">
        <v>14</v>
      </c>
      <c r="J9" s="32">
        <f>SUM(F9,G9,H9,I9)</f>
        <v>389</v>
      </c>
    </row>
    <row r="10" spans="1:10" ht="13.5" thickBot="1" x14ac:dyDescent="0.25">
      <c r="A10" s="5" t="s">
        <v>15</v>
      </c>
      <c r="B10" s="33">
        <f>SUM(B5:B9)</f>
        <v>157</v>
      </c>
      <c r="C10" s="33">
        <f t="shared" ref="C10:I10" si="0">SUM(C5:C9)</f>
        <v>1548</v>
      </c>
      <c r="D10" s="33">
        <f t="shared" si="0"/>
        <v>11277</v>
      </c>
      <c r="E10" s="33">
        <f t="shared" si="0"/>
        <v>20305</v>
      </c>
      <c r="F10" s="33">
        <f t="shared" si="0"/>
        <v>8093</v>
      </c>
      <c r="G10" s="33">
        <f t="shared" si="0"/>
        <v>1237</v>
      </c>
      <c r="H10" s="33">
        <f t="shared" si="0"/>
        <v>852</v>
      </c>
      <c r="I10" s="33">
        <f t="shared" si="0"/>
        <v>274</v>
      </c>
      <c r="J10" s="33">
        <f>SUM(J5:J9)</f>
        <v>10456</v>
      </c>
    </row>
    <row r="11" spans="1:10" x14ac:dyDescent="0.2">
      <c r="A11" s="3" t="s">
        <v>79</v>
      </c>
      <c r="B11" s="54">
        <v>2</v>
      </c>
      <c r="C11" s="54">
        <v>6</v>
      </c>
      <c r="D11" s="54">
        <v>97</v>
      </c>
      <c r="E11" s="54">
        <v>112</v>
      </c>
      <c r="F11" s="54">
        <v>18</v>
      </c>
      <c r="G11" s="54">
        <v>2</v>
      </c>
      <c r="H11" s="54">
        <v>1</v>
      </c>
      <c r="I11" s="54">
        <v>1</v>
      </c>
      <c r="J11" s="31">
        <f t="shared" ref="J11:J16" si="1">SUM(F11,G11,H11,I11)</f>
        <v>22</v>
      </c>
    </row>
    <row r="12" spans="1:10" x14ac:dyDescent="0.2">
      <c r="A12" s="3" t="s">
        <v>16</v>
      </c>
      <c r="B12" s="29">
        <v>34</v>
      </c>
      <c r="C12" s="30">
        <v>0</v>
      </c>
      <c r="D12" s="30">
        <v>1359</v>
      </c>
      <c r="E12" s="30">
        <v>2693</v>
      </c>
      <c r="F12" s="30">
        <v>218</v>
      </c>
      <c r="G12" s="30">
        <v>22</v>
      </c>
      <c r="H12" s="30">
        <v>83</v>
      </c>
      <c r="I12" s="30">
        <v>1</v>
      </c>
      <c r="J12" s="31">
        <f t="shared" si="1"/>
        <v>324</v>
      </c>
    </row>
    <row r="13" spans="1:10" x14ac:dyDescent="0.2">
      <c r="A13" s="3" t="s">
        <v>17</v>
      </c>
      <c r="B13" s="30">
        <v>87</v>
      </c>
      <c r="C13" s="30">
        <v>10</v>
      </c>
      <c r="D13" s="30">
        <v>2895</v>
      </c>
      <c r="E13" s="30">
        <v>4353</v>
      </c>
      <c r="F13" s="30">
        <v>501</v>
      </c>
      <c r="G13" s="30">
        <v>47</v>
      </c>
      <c r="H13" s="30">
        <v>150</v>
      </c>
      <c r="I13" s="30">
        <v>0</v>
      </c>
      <c r="J13" s="31">
        <f t="shared" si="1"/>
        <v>698</v>
      </c>
    </row>
    <row r="14" spans="1:10" ht="13.5" customHeight="1" x14ac:dyDescent="0.2">
      <c r="A14" s="3" t="s">
        <v>18</v>
      </c>
      <c r="B14" s="30">
        <v>5</v>
      </c>
      <c r="C14" s="30">
        <v>486</v>
      </c>
      <c r="D14" s="30">
        <v>236</v>
      </c>
      <c r="E14" s="30">
        <v>818</v>
      </c>
      <c r="F14" s="30">
        <v>55</v>
      </c>
      <c r="G14" s="30">
        <v>44</v>
      </c>
      <c r="H14" s="30">
        <v>10</v>
      </c>
      <c r="I14" s="30">
        <v>3</v>
      </c>
      <c r="J14" s="31">
        <f t="shared" si="1"/>
        <v>112</v>
      </c>
    </row>
    <row r="15" spans="1:10" ht="13.5" customHeight="1" x14ac:dyDescent="0.2">
      <c r="A15" s="3" t="s">
        <v>19</v>
      </c>
      <c r="B15" s="30">
        <v>20</v>
      </c>
      <c r="C15" s="30">
        <v>592</v>
      </c>
      <c r="D15" s="30">
        <v>119</v>
      </c>
      <c r="E15" s="30">
        <v>1227</v>
      </c>
      <c r="F15" s="30">
        <v>175</v>
      </c>
      <c r="G15" s="30">
        <v>22</v>
      </c>
      <c r="H15" s="30">
        <v>55</v>
      </c>
      <c r="I15" s="30">
        <v>11</v>
      </c>
      <c r="J15" s="31">
        <f t="shared" si="1"/>
        <v>263</v>
      </c>
    </row>
    <row r="16" spans="1:10" ht="13.5" customHeight="1" thickBot="1" x14ac:dyDescent="0.25">
      <c r="A16" s="12" t="s">
        <v>20</v>
      </c>
      <c r="B16" s="40">
        <v>14</v>
      </c>
      <c r="C16" s="40">
        <v>347</v>
      </c>
      <c r="D16" s="40">
        <v>34</v>
      </c>
      <c r="E16" s="40">
        <v>860</v>
      </c>
      <c r="F16" s="40">
        <v>126</v>
      </c>
      <c r="G16" s="40">
        <v>17</v>
      </c>
      <c r="H16" s="40">
        <v>71</v>
      </c>
      <c r="I16" s="40">
        <v>6</v>
      </c>
      <c r="J16" s="32">
        <f t="shared" si="1"/>
        <v>220</v>
      </c>
    </row>
    <row r="17" spans="1:12" ht="13.5" customHeight="1" thickBot="1" x14ac:dyDescent="0.25">
      <c r="A17" s="5" t="s">
        <v>15</v>
      </c>
      <c r="B17" s="34">
        <f>SUM(B11:B16)</f>
        <v>162</v>
      </c>
      <c r="C17" s="34">
        <f>SUM(C11:C16)</f>
        <v>1441</v>
      </c>
      <c r="D17" s="34">
        <f t="shared" ref="D17:I17" si="2">SUM(D11:D16)</f>
        <v>4740</v>
      </c>
      <c r="E17" s="34">
        <f t="shared" si="2"/>
        <v>10063</v>
      </c>
      <c r="F17" s="34">
        <f t="shared" si="2"/>
        <v>1093</v>
      </c>
      <c r="G17" s="34">
        <f t="shared" si="2"/>
        <v>154</v>
      </c>
      <c r="H17" s="34">
        <f t="shared" si="2"/>
        <v>370</v>
      </c>
      <c r="I17" s="34">
        <f t="shared" si="2"/>
        <v>22</v>
      </c>
      <c r="J17" s="34">
        <f>SUM(J11:J16)</f>
        <v>1639</v>
      </c>
    </row>
    <row r="18" spans="1:12" ht="13.5" customHeight="1" thickBot="1" x14ac:dyDescent="0.25">
      <c r="A18" s="5" t="s">
        <v>21</v>
      </c>
      <c r="B18" s="34">
        <v>42</v>
      </c>
      <c r="C18" s="34">
        <v>4</v>
      </c>
      <c r="D18" s="34">
        <v>534</v>
      </c>
      <c r="E18" s="34">
        <v>1204</v>
      </c>
      <c r="F18" s="34">
        <v>308</v>
      </c>
      <c r="G18" s="34">
        <v>2</v>
      </c>
      <c r="H18" s="34">
        <v>75</v>
      </c>
      <c r="I18" s="34">
        <v>1</v>
      </c>
      <c r="J18" s="34">
        <f>SUM(F18,G18,H18,I18)</f>
        <v>386</v>
      </c>
    </row>
    <row r="19" spans="1:12" s="6" customFormat="1" ht="21" customHeight="1" thickBot="1" x14ac:dyDescent="0.25">
      <c r="A19" s="28" t="s">
        <v>22</v>
      </c>
      <c r="B19" s="35">
        <f>SUM(B10,B17,B18)</f>
        <v>361</v>
      </c>
      <c r="C19" s="35">
        <f t="shared" ref="C19:J19" si="3">SUM(C10,C17,C18)</f>
        <v>2993</v>
      </c>
      <c r="D19" s="35">
        <f t="shared" si="3"/>
        <v>16551</v>
      </c>
      <c r="E19" s="35">
        <f t="shared" si="3"/>
        <v>31572</v>
      </c>
      <c r="F19" s="35">
        <f t="shared" si="3"/>
        <v>9494</v>
      </c>
      <c r="G19" s="35">
        <f t="shared" si="3"/>
        <v>1393</v>
      </c>
      <c r="H19" s="35">
        <f t="shared" si="3"/>
        <v>1297</v>
      </c>
      <c r="I19" s="35">
        <f t="shared" si="3"/>
        <v>297</v>
      </c>
      <c r="J19" s="35">
        <f t="shared" si="3"/>
        <v>12481</v>
      </c>
    </row>
    <row r="20" spans="1:12" ht="16.5" customHeight="1" thickBo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12" ht="15" customHeight="1" x14ac:dyDescent="0.2">
      <c r="A21" s="98" t="s">
        <v>23</v>
      </c>
      <c r="B21" s="100" t="s">
        <v>0</v>
      </c>
      <c r="C21" s="100" t="s">
        <v>1</v>
      </c>
      <c r="D21" s="100" t="s">
        <v>2</v>
      </c>
      <c r="E21" s="100" t="s">
        <v>3</v>
      </c>
      <c r="F21" s="100" t="s">
        <v>4</v>
      </c>
      <c r="G21" s="100"/>
      <c r="H21" s="100" t="s">
        <v>5</v>
      </c>
      <c r="I21" s="100"/>
      <c r="J21" s="102" t="s">
        <v>6</v>
      </c>
    </row>
    <row r="22" spans="1:12" ht="18" customHeight="1" thickBot="1" x14ac:dyDescent="0.25">
      <c r="A22" s="99"/>
      <c r="B22" s="101"/>
      <c r="C22" s="101"/>
      <c r="D22" s="101"/>
      <c r="E22" s="101"/>
      <c r="F22" s="2" t="s">
        <v>8</v>
      </c>
      <c r="G22" s="2" t="s">
        <v>9</v>
      </c>
      <c r="H22" s="2" t="s">
        <v>8</v>
      </c>
      <c r="I22" s="2" t="s">
        <v>9</v>
      </c>
      <c r="J22" s="103"/>
    </row>
    <row r="23" spans="1:12" x14ac:dyDescent="0.2">
      <c r="A23" s="3" t="s">
        <v>10</v>
      </c>
      <c r="B23" s="29">
        <v>6</v>
      </c>
      <c r="C23" s="30">
        <v>41</v>
      </c>
      <c r="D23" s="30">
        <v>744</v>
      </c>
      <c r="E23" s="30">
        <v>1188</v>
      </c>
      <c r="F23" s="30">
        <v>524</v>
      </c>
      <c r="G23" s="30">
        <v>10</v>
      </c>
      <c r="H23" s="30">
        <v>15</v>
      </c>
      <c r="I23" s="30">
        <v>0</v>
      </c>
      <c r="J23" s="31">
        <f>SUM(F23,G23,H23,I23)</f>
        <v>549</v>
      </c>
    </row>
    <row r="24" spans="1:12" x14ac:dyDescent="0.2">
      <c r="A24" s="3" t="s">
        <v>11</v>
      </c>
      <c r="B24" s="29">
        <v>6</v>
      </c>
      <c r="C24" s="30">
        <v>19</v>
      </c>
      <c r="D24" s="30">
        <v>487</v>
      </c>
      <c r="E24" s="30">
        <v>956</v>
      </c>
      <c r="F24" s="30">
        <v>253</v>
      </c>
      <c r="G24" s="30">
        <v>12</v>
      </c>
      <c r="H24" s="30">
        <v>35</v>
      </c>
      <c r="I24" s="30">
        <f>'[1]name of hotels aug.2017'!L88</f>
        <v>0</v>
      </c>
      <c r="J24" s="31">
        <f t="shared" ref="J24:J28" si="4">SUM(F24,G24,H24,I24)</f>
        <v>300</v>
      </c>
      <c r="L24" s="4"/>
    </row>
    <row r="25" spans="1:12" x14ac:dyDescent="0.2">
      <c r="A25" s="3" t="s">
        <v>12</v>
      </c>
      <c r="B25" s="29">
        <v>12</v>
      </c>
      <c r="C25" s="30">
        <v>30</v>
      </c>
      <c r="D25" s="30">
        <v>829</v>
      </c>
      <c r="E25" s="30">
        <v>1302</v>
      </c>
      <c r="F25" s="30">
        <v>181</v>
      </c>
      <c r="G25" s="30">
        <v>17</v>
      </c>
      <c r="H25" s="30">
        <v>5</v>
      </c>
      <c r="I25" s="30">
        <v>0</v>
      </c>
      <c r="J25" s="31">
        <f t="shared" si="4"/>
        <v>203</v>
      </c>
    </row>
    <row r="26" spans="1:12" x14ac:dyDescent="0.2">
      <c r="A26" s="3" t="s">
        <v>13</v>
      </c>
      <c r="B26" s="29">
        <v>2</v>
      </c>
      <c r="C26" s="30">
        <v>0</v>
      </c>
      <c r="D26" s="30">
        <v>64</v>
      </c>
      <c r="E26" s="30">
        <v>115</v>
      </c>
      <c r="F26" s="30">
        <v>12</v>
      </c>
      <c r="G26" s="30">
        <v>3</v>
      </c>
      <c r="H26" s="30">
        <v>0</v>
      </c>
      <c r="I26" s="30">
        <v>0</v>
      </c>
      <c r="J26" s="31">
        <f t="shared" si="4"/>
        <v>15</v>
      </c>
    </row>
    <row r="27" spans="1:12" x14ac:dyDescent="0.2">
      <c r="A27" s="3" t="s">
        <v>14</v>
      </c>
      <c r="B27" s="29">
        <v>12</v>
      </c>
      <c r="C27" s="30">
        <v>3</v>
      </c>
      <c r="D27" s="30">
        <v>231</v>
      </c>
      <c r="E27" s="30">
        <v>429</v>
      </c>
      <c r="F27" s="30">
        <v>36</v>
      </c>
      <c r="G27" s="30">
        <v>5</v>
      </c>
      <c r="H27" s="30">
        <v>6</v>
      </c>
      <c r="I27" s="30">
        <f>'[1]name of hotels aug.2017'!L304</f>
        <v>0</v>
      </c>
      <c r="J27" s="31">
        <f t="shared" si="4"/>
        <v>47</v>
      </c>
    </row>
    <row r="28" spans="1:12" ht="13.5" thickBot="1" x14ac:dyDescent="0.25">
      <c r="A28" s="3" t="s">
        <v>24</v>
      </c>
      <c r="B28" s="29">
        <v>6</v>
      </c>
      <c r="C28" s="29">
        <v>0</v>
      </c>
      <c r="D28" s="29">
        <v>209</v>
      </c>
      <c r="E28" s="29">
        <v>255</v>
      </c>
      <c r="F28" s="29">
        <v>44</v>
      </c>
      <c r="G28" s="29">
        <v>2</v>
      </c>
      <c r="H28" s="29">
        <v>0</v>
      </c>
      <c r="I28" s="29">
        <v>0</v>
      </c>
      <c r="J28" s="31">
        <f t="shared" si="4"/>
        <v>46</v>
      </c>
    </row>
    <row r="29" spans="1:12" ht="13.5" thickBot="1" x14ac:dyDescent="0.25">
      <c r="A29" s="5" t="s">
        <v>15</v>
      </c>
      <c r="B29" s="33">
        <f>SUM(B23:B28)</f>
        <v>44</v>
      </c>
      <c r="C29" s="33">
        <f t="shared" ref="C29:J29" si="5">SUM(C23:C28)</f>
        <v>93</v>
      </c>
      <c r="D29" s="33">
        <f t="shared" si="5"/>
        <v>2564</v>
      </c>
      <c r="E29" s="33">
        <f t="shared" si="5"/>
        <v>4245</v>
      </c>
      <c r="F29" s="33">
        <f t="shared" si="5"/>
        <v>1050</v>
      </c>
      <c r="G29" s="33">
        <f t="shared" si="5"/>
        <v>49</v>
      </c>
      <c r="H29" s="33">
        <f t="shared" si="5"/>
        <v>61</v>
      </c>
      <c r="I29" s="33">
        <f t="shared" si="5"/>
        <v>0</v>
      </c>
      <c r="J29" s="33">
        <f t="shared" si="5"/>
        <v>1160</v>
      </c>
    </row>
    <row r="30" spans="1:12" ht="13.5" thickBot="1" x14ac:dyDescent="0.25">
      <c r="A30" s="5" t="s">
        <v>21</v>
      </c>
      <c r="B30" s="33">
        <v>9</v>
      </c>
      <c r="C30" s="33">
        <v>0</v>
      </c>
      <c r="D30" s="33">
        <v>288</v>
      </c>
      <c r="E30" s="33">
        <v>571</v>
      </c>
      <c r="F30" s="33">
        <v>17</v>
      </c>
      <c r="G30" s="33">
        <v>5</v>
      </c>
      <c r="H30" s="33">
        <v>3</v>
      </c>
      <c r="I30" s="33">
        <f>'[1]name of hotels aug.2017'!L617</f>
        <v>0</v>
      </c>
      <c r="J30" s="33">
        <f>SUM(F30,G30,H30,I30)</f>
        <v>25</v>
      </c>
    </row>
    <row r="31" spans="1:12" s="6" customFormat="1" ht="21" customHeight="1" thickBot="1" x14ac:dyDescent="0.25">
      <c r="A31" s="28" t="s">
        <v>25</v>
      </c>
      <c r="B31" s="35">
        <f>SUM(B29:B30)</f>
        <v>53</v>
      </c>
      <c r="C31" s="35">
        <f t="shared" ref="C31:J31" si="6">SUM(C29:C30)</f>
        <v>93</v>
      </c>
      <c r="D31" s="35">
        <f>SUM(D29:D30)</f>
        <v>2852</v>
      </c>
      <c r="E31" s="35">
        <f t="shared" si="6"/>
        <v>4816</v>
      </c>
      <c r="F31" s="35">
        <f t="shared" si="6"/>
        <v>1067</v>
      </c>
      <c r="G31" s="35">
        <f t="shared" si="6"/>
        <v>54</v>
      </c>
      <c r="H31" s="35">
        <f t="shared" si="6"/>
        <v>64</v>
      </c>
      <c r="I31" s="35">
        <f t="shared" si="6"/>
        <v>0</v>
      </c>
      <c r="J31" s="35">
        <f t="shared" si="6"/>
        <v>1185</v>
      </c>
    </row>
    <row r="32" spans="1:12" ht="18" customHeight="1" thickBot="1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</row>
    <row r="33" spans="1:10" ht="15" customHeight="1" x14ac:dyDescent="0.2">
      <c r="A33" s="94" t="s">
        <v>26</v>
      </c>
      <c r="B33" s="100" t="s">
        <v>0</v>
      </c>
      <c r="C33" s="100" t="s">
        <v>1</v>
      </c>
      <c r="D33" s="100" t="s">
        <v>2</v>
      </c>
      <c r="E33" s="100" t="s">
        <v>3</v>
      </c>
      <c r="F33" s="100" t="s">
        <v>4</v>
      </c>
      <c r="G33" s="100"/>
      <c r="H33" s="100" t="s">
        <v>5</v>
      </c>
      <c r="I33" s="100"/>
      <c r="J33" s="102" t="s">
        <v>6</v>
      </c>
    </row>
    <row r="34" spans="1:10" ht="18" customHeight="1" thickBot="1" x14ac:dyDescent="0.25">
      <c r="A34" s="95"/>
      <c r="B34" s="101"/>
      <c r="C34" s="101"/>
      <c r="D34" s="101"/>
      <c r="E34" s="101"/>
      <c r="F34" s="2" t="s">
        <v>8</v>
      </c>
      <c r="G34" s="2" t="s">
        <v>9</v>
      </c>
      <c r="H34" s="2" t="s">
        <v>8</v>
      </c>
      <c r="I34" s="2" t="s">
        <v>9</v>
      </c>
      <c r="J34" s="103"/>
    </row>
    <row r="35" spans="1:10" x14ac:dyDescent="0.2">
      <c r="A35" s="10" t="s">
        <v>10</v>
      </c>
      <c r="B35" s="29">
        <v>9</v>
      </c>
      <c r="C35" s="29">
        <f>'[1]name of hotels aug.2017'!F44</f>
        <v>18</v>
      </c>
      <c r="D35" s="29">
        <f>493+1756</f>
        <v>2249</v>
      </c>
      <c r="E35" s="29">
        <v>3471</v>
      </c>
      <c r="F35" s="29">
        <v>2029</v>
      </c>
      <c r="G35" s="29">
        <v>60</v>
      </c>
      <c r="H35" s="29">
        <v>710</v>
      </c>
      <c r="I35" s="29">
        <v>32</v>
      </c>
      <c r="J35" s="29">
        <f>SUM(F35:I35)</f>
        <v>2831</v>
      </c>
    </row>
    <row r="36" spans="1:10" x14ac:dyDescent="0.2">
      <c r="A36" s="3" t="s">
        <v>11</v>
      </c>
      <c r="B36" s="29">
        <v>5</v>
      </c>
      <c r="C36" s="29">
        <f>'[1]name of hotels aug.2017'!F78</f>
        <v>0</v>
      </c>
      <c r="D36" s="29">
        <v>779</v>
      </c>
      <c r="E36" s="29">
        <v>1323</v>
      </c>
      <c r="F36" s="29">
        <v>182</v>
      </c>
      <c r="G36" s="29">
        <v>35</v>
      </c>
      <c r="H36" s="29">
        <v>102</v>
      </c>
      <c r="I36" s="29">
        <v>14</v>
      </c>
      <c r="J36" s="29">
        <f t="shared" ref="J36:J39" si="7">SUM(F36:I36)</f>
        <v>333</v>
      </c>
    </row>
    <row r="37" spans="1:10" x14ac:dyDescent="0.2">
      <c r="A37" s="3" t="s">
        <v>12</v>
      </c>
      <c r="B37" s="29">
        <v>5</v>
      </c>
      <c r="C37" s="29">
        <f>'[1]name of hotels aug.2017'!F136</f>
        <v>40</v>
      </c>
      <c r="D37" s="29">
        <v>323</v>
      </c>
      <c r="E37" s="29">
        <v>647</v>
      </c>
      <c r="F37" s="29">
        <v>123</v>
      </c>
      <c r="G37" s="29">
        <v>15</v>
      </c>
      <c r="H37" s="29">
        <v>126</v>
      </c>
      <c r="I37" s="29">
        <v>10</v>
      </c>
      <c r="J37" s="29">
        <f t="shared" si="7"/>
        <v>274</v>
      </c>
    </row>
    <row r="38" spans="1:10" x14ac:dyDescent="0.2">
      <c r="A38" s="3" t="s">
        <v>13</v>
      </c>
      <c r="B38" s="29">
        <v>11</v>
      </c>
      <c r="C38" s="29">
        <f>'[1]name of hotels aug.2017'!F216</f>
        <v>0</v>
      </c>
      <c r="D38" s="29">
        <v>645</v>
      </c>
      <c r="E38" s="29">
        <v>1417</v>
      </c>
      <c r="F38" s="29">
        <v>114</v>
      </c>
      <c r="G38" s="29">
        <v>8</v>
      </c>
      <c r="H38" s="29">
        <v>155</v>
      </c>
      <c r="I38" s="29">
        <f>'[1]name of hotels aug.2017'!L216</f>
        <v>5</v>
      </c>
      <c r="J38" s="29">
        <f t="shared" si="7"/>
        <v>282</v>
      </c>
    </row>
    <row r="39" spans="1:10" ht="13.5" thickBot="1" x14ac:dyDescent="0.25">
      <c r="A39" s="3" t="s">
        <v>14</v>
      </c>
      <c r="B39" s="29">
        <v>14</v>
      </c>
      <c r="C39" s="29">
        <f>'[1]name of hotels aug.2017'!F283</f>
        <v>0</v>
      </c>
      <c r="D39" s="29">
        <v>577</v>
      </c>
      <c r="E39" s="29">
        <v>1370</v>
      </c>
      <c r="F39" s="29">
        <v>82</v>
      </c>
      <c r="G39" s="29">
        <v>6</v>
      </c>
      <c r="H39" s="29">
        <v>73</v>
      </c>
      <c r="I39" s="29">
        <v>3</v>
      </c>
      <c r="J39" s="29">
        <f t="shared" si="7"/>
        <v>164</v>
      </c>
    </row>
    <row r="40" spans="1:10" ht="13.5" thickBot="1" x14ac:dyDescent="0.25">
      <c r="A40" s="5" t="s">
        <v>15</v>
      </c>
      <c r="B40" s="33">
        <f>SUM(B35:B39)</f>
        <v>44</v>
      </c>
      <c r="C40" s="33">
        <f t="shared" ref="C40:J40" si="8">SUM(C35:C39)</f>
        <v>58</v>
      </c>
      <c r="D40" s="33">
        <f t="shared" si="8"/>
        <v>4573</v>
      </c>
      <c r="E40" s="33">
        <f t="shared" si="8"/>
        <v>8228</v>
      </c>
      <c r="F40" s="33">
        <f t="shared" si="8"/>
        <v>2530</v>
      </c>
      <c r="G40" s="33">
        <f t="shared" si="8"/>
        <v>124</v>
      </c>
      <c r="H40" s="33">
        <f t="shared" si="8"/>
        <v>1166</v>
      </c>
      <c r="I40" s="33">
        <f t="shared" si="8"/>
        <v>64</v>
      </c>
      <c r="J40" s="33">
        <f t="shared" si="8"/>
        <v>3884</v>
      </c>
    </row>
    <row r="41" spans="1:10" x14ac:dyDescent="0.2">
      <c r="A41" s="3" t="s">
        <v>17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</row>
    <row r="42" spans="1:10" x14ac:dyDescent="0.2">
      <c r="A42" s="3" t="s">
        <v>20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f>[1]شطب!L101</f>
        <v>0</v>
      </c>
      <c r="J42" s="30">
        <v>0</v>
      </c>
    </row>
    <row r="43" spans="1:10" x14ac:dyDescent="0.2">
      <c r="A43" s="3" t="s">
        <v>21</v>
      </c>
      <c r="B43" s="30">
        <v>26</v>
      </c>
      <c r="C43" s="30">
        <f>'[1]name of hotels aug.2017'!F594</f>
        <v>0</v>
      </c>
      <c r="D43" s="30">
        <v>1029</v>
      </c>
      <c r="E43" s="30">
        <v>2302</v>
      </c>
      <c r="F43" s="30">
        <v>270</v>
      </c>
      <c r="G43" s="30">
        <v>25</v>
      </c>
      <c r="H43" s="30">
        <v>70</v>
      </c>
      <c r="I43" s="30">
        <f>'[1]name of hotels aug.2017'!L594</f>
        <v>0</v>
      </c>
      <c r="J43" s="30">
        <f>SUM(F43:I43)</f>
        <v>365</v>
      </c>
    </row>
    <row r="44" spans="1:10" x14ac:dyDescent="0.2">
      <c r="A44" s="3" t="s">
        <v>27</v>
      </c>
      <c r="B44" s="30">
        <v>18</v>
      </c>
      <c r="C44" s="30">
        <v>0</v>
      </c>
      <c r="D44" s="30">
        <v>300</v>
      </c>
      <c r="E44" s="30">
        <v>726</v>
      </c>
      <c r="F44" s="30">
        <v>45</v>
      </c>
      <c r="G44" s="30">
        <v>0</v>
      </c>
      <c r="H44" s="30">
        <v>51</v>
      </c>
      <c r="I44" s="30">
        <v>0</v>
      </c>
      <c r="J44" s="30">
        <f t="shared" ref="J44:J45" si="9">SUM(F44:I44)</f>
        <v>96</v>
      </c>
    </row>
    <row r="45" spans="1:10" ht="13.5" thickBot="1" x14ac:dyDescent="0.25">
      <c r="A45" s="3" t="s">
        <v>28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f t="shared" si="9"/>
        <v>0</v>
      </c>
    </row>
    <row r="46" spans="1:10" s="6" customFormat="1" ht="21" customHeight="1" thickBot="1" x14ac:dyDescent="0.25">
      <c r="A46" s="28" t="s">
        <v>29</v>
      </c>
      <c r="B46" s="35">
        <f>SUM(B41:B45,B40)</f>
        <v>88</v>
      </c>
      <c r="C46" s="35">
        <f t="shared" ref="C46:J46" si="10">SUM(C41:C45,C40)</f>
        <v>58</v>
      </c>
      <c r="D46" s="35">
        <f t="shared" si="10"/>
        <v>5902</v>
      </c>
      <c r="E46" s="35">
        <f t="shared" si="10"/>
        <v>11256</v>
      </c>
      <c r="F46" s="35">
        <f t="shared" si="10"/>
        <v>2845</v>
      </c>
      <c r="G46" s="35">
        <f t="shared" si="10"/>
        <v>149</v>
      </c>
      <c r="H46" s="35">
        <f t="shared" si="10"/>
        <v>1287</v>
      </c>
      <c r="I46" s="35">
        <f t="shared" si="10"/>
        <v>64</v>
      </c>
      <c r="J46" s="35">
        <f t="shared" si="10"/>
        <v>4345</v>
      </c>
    </row>
    <row r="47" spans="1:10" ht="13.5" thickBot="1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">
      <c r="A48" s="96" t="s">
        <v>30</v>
      </c>
      <c r="B48" s="100" t="s">
        <v>0</v>
      </c>
      <c r="C48" s="100" t="s">
        <v>1</v>
      </c>
      <c r="D48" s="100" t="s">
        <v>2</v>
      </c>
      <c r="E48" s="100" t="s">
        <v>3</v>
      </c>
      <c r="F48" s="100" t="s">
        <v>4</v>
      </c>
      <c r="G48" s="100"/>
      <c r="H48" s="100" t="s">
        <v>5</v>
      </c>
      <c r="I48" s="100"/>
      <c r="J48" s="102" t="s">
        <v>6</v>
      </c>
    </row>
    <row r="49" spans="1:10" ht="18" customHeight="1" thickBot="1" x14ac:dyDescent="0.25">
      <c r="A49" s="97"/>
      <c r="B49" s="101"/>
      <c r="C49" s="101"/>
      <c r="D49" s="101"/>
      <c r="E49" s="101"/>
      <c r="F49" s="2" t="s">
        <v>8</v>
      </c>
      <c r="G49" s="2" t="s">
        <v>9</v>
      </c>
      <c r="H49" s="2" t="s">
        <v>8</v>
      </c>
      <c r="I49" s="2" t="s">
        <v>9</v>
      </c>
      <c r="J49" s="103"/>
    </row>
    <row r="50" spans="1:10" x14ac:dyDescent="0.2">
      <c r="A50" s="3" t="s">
        <v>10</v>
      </c>
      <c r="B50" s="30">
        <v>6</v>
      </c>
      <c r="C50" s="30">
        <v>152</v>
      </c>
      <c r="D50" s="30">
        <v>1684</v>
      </c>
      <c r="E50" s="30">
        <v>2256</v>
      </c>
      <c r="F50" s="30">
        <v>2065</v>
      </c>
      <c r="G50" s="30">
        <v>152</v>
      </c>
      <c r="H50" s="30">
        <v>44</v>
      </c>
      <c r="I50" s="30">
        <v>131</v>
      </c>
      <c r="J50" s="30">
        <f>SUM(F50,G50,H50,I50)</f>
        <v>2392</v>
      </c>
    </row>
    <row r="51" spans="1:10" x14ac:dyDescent="0.2">
      <c r="A51" s="3" t="s">
        <v>11</v>
      </c>
      <c r="B51" s="30">
        <f>'[1]name of hotels aug.2017'!A82</f>
        <v>3</v>
      </c>
      <c r="C51" s="30">
        <v>41</v>
      </c>
      <c r="D51" s="30">
        <v>593</v>
      </c>
      <c r="E51" s="30">
        <v>1070</v>
      </c>
      <c r="F51" s="30">
        <v>330</v>
      </c>
      <c r="G51" s="30">
        <v>18</v>
      </c>
      <c r="H51" s="30">
        <v>10</v>
      </c>
      <c r="I51" s="30">
        <v>6</v>
      </c>
      <c r="J51" s="30">
        <f>SUM(F51,G51,H51,I51)</f>
        <v>364</v>
      </c>
    </row>
    <row r="52" spans="1:10" ht="13.5" thickBot="1" x14ac:dyDescent="0.25">
      <c r="A52" s="3" t="s">
        <v>31</v>
      </c>
      <c r="B52" s="30">
        <v>1</v>
      </c>
      <c r="C52" s="30">
        <v>0</v>
      </c>
      <c r="D52" s="30">
        <v>48</v>
      </c>
      <c r="E52" s="30">
        <v>96</v>
      </c>
      <c r="F52" s="30">
        <v>44</v>
      </c>
      <c r="G52" s="30">
        <v>2</v>
      </c>
      <c r="H52" s="30">
        <v>0</v>
      </c>
      <c r="I52" s="30">
        <v>0</v>
      </c>
      <c r="J52" s="30">
        <f>SUM(F52,G52,H52,I52)</f>
        <v>46</v>
      </c>
    </row>
    <row r="53" spans="1:10" s="6" customFormat="1" ht="21" customHeight="1" thickBot="1" x14ac:dyDescent="0.25">
      <c r="A53" s="55" t="s">
        <v>32</v>
      </c>
      <c r="B53" s="56">
        <f>SUM(B50:B52)</f>
        <v>10</v>
      </c>
      <c r="C53" s="56">
        <f t="shared" ref="C53:J53" si="11">SUM(C50:C52)</f>
        <v>193</v>
      </c>
      <c r="D53" s="56">
        <f t="shared" si="11"/>
        <v>2325</v>
      </c>
      <c r="E53" s="56">
        <f t="shared" si="11"/>
        <v>3422</v>
      </c>
      <c r="F53" s="56">
        <f t="shared" si="11"/>
        <v>2439</v>
      </c>
      <c r="G53" s="56">
        <f t="shared" si="11"/>
        <v>172</v>
      </c>
      <c r="H53" s="56">
        <f t="shared" si="11"/>
        <v>54</v>
      </c>
      <c r="I53" s="56">
        <f t="shared" si="11"/>
        <v>137</v>
      </c>
      <c r="J53" s="56">
        <f t="shared" si="11"/>
        <v>2802</v>
      </c>
    </row>
    <row r="54" spans="1:10" ht="13.5" thickBo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">
      <c r="A55" s="57"/>
      <c r="B55" s="100" t="s">
        <v>0</v>
      </c>
      <c r="C55" s="100" t="s">
        <v>1</v>
      </c>
      <c r="D55" s="100" t="s">
        <v>2</v>
      </c>
      <c r="E55" s="100" t="s">
        <v>3</v>
      </c>
      <c r="F55" s="100" t="s">
        <v>4</v>
      </c>
      <c r="G55" s="100"/>
      <c r="H55" s="100" t="s">
        <v>5</v>
      </c>
      <c r="I55" s="100"/>
      <c r="J55" s="102" t="s">
        <v>6</v>
      </c>
    </row>
    <row r="56" spans="1:10" ht="18" customHeight="1" thickBot="1" x14ac:dyDescent="0.25">
      <c r="A56" s="58" t="s">
        <v>34</v>
      </c>
      <c r="B56" s="101"/>
      <c r="C56" s="101"/>
      <c r="D56" s="101"/>
      <c r="E56" s="101"/>
      <c r="F56" s="2" t="s">
        <v>8</v>
      </c>
      <c r="G56" s="2" t="s">
        <v>9</v>
      </c>
      <c r="H56" s="2" t="s">
        <v>8</v>
      </c>
      <c r="I56" s="2" t="s">
        <v>9</v>
      </c>
      <c r="J56" s="103"/>
    </row>
    <row r="57" spans="1:10" x14ac:dyDescent="0.2">
      <c r="A57" s="3" t="s">
        <v>12</v>
      </c>
      <c r="B57" s="29">
        <f>SUM('[1]name of hotels aug.2017'!A139)</f>
        <v>2</v>
      </c>
      <c r="C57" s="29">
        <v>77</v>
      </c>
      <c r="D57" s="29">
        <v>78</v>
      </c>
      <c r="E57" s="29">
        <v>328</v>
      </c>
      <c r="F57" s="29">
        <v>29</v>
      </c>
      <c r="G57" s="29">
        <v>5</v>
      </c>
      <c r="H57" s="29">
        <v>7</v>
      </c>
      <c r="I57" s="29">
        <v>0</v>
      </c>
      <c r="J57" s="29">
        <f>SUM(F57,G57,H57,I57)</f>
        <v>41</v>
      </c>
    </row>
    <row r="58" spans="1:10" x14ac:dyDescent="0.2">
      <c r="A58" s="3" t="s">
        <v>35</v>
      </c>
      <c r="B58" s="29">
        <v>4</v>
      </c>
      <c r="C58" s="29">
        <v>0</v>
      </c>
      <c r="D58" s="29">
        <v>102</v>
      </c>
      <c r="E58" s="29">
        <v>205</v>
      </c>
      <c r="F58" s="29">
        <v>31</v>
      </c>
      <c r="G58" s="29">
        <v>3</v>
      </c>
      <c r="H58" s="29">
        <v>20</v>
      </c>
      <c r="I58" s="29">
        <v>0</v>
      </c>
      <c r="J58" s="29">
        <f t="shared" ref="J58:J59" si="12">SUM(F58,G58,H58,I58)</f>
        <v>54</v>
      </c>
    </row>
    <row r="59" spans="1:10" ht="13.5" thickBot="1" x14ac:dyDescent="0.25">
      <c r="A59" s="3" t="s">
        <v>14</v>
      </c>
      <c r="B59" s="29">
        <v>5</v>
      </c>
      <c r="C59" s="29">
        <v>0</v>
      </c>
      <c r="D59" s="29">
        <v>85</v>
      </c>
      <c r="E59" s="29">
        <v>164</v>
      </c>
      <c r="F59" s="29">
        <v>22</v>
      </c>
      <c r="G59" s="29">
        <v>1</v>
      </c>
      <c r="H59" s="29">
        <v>6</v>
      </c>
      <c r="I59" s="29">
        <v>0</v>
      </c>
      <c r="J59" s="29">
        <f t="shared" si="12"/>
        <v>29</v>
      </c>
    </row>
    <row r="60" spans="1:10" ht="13.5" thickBot="1" x14ac:dyDescent="0.25">
      <c r="A60" s="5" t="s">
        <v>36</v>
      </c>
      <c r="B60" s="33">
        <f>SUM(B57:B59)</f>
        <v>11</v>
      </c>
      <c r="C60" s="33">
        <f t="shared" ref="C60:J60" si="13">SUM(C57:C59)</f>
        <v>77</v>
      </c>
      <c r="D60" s="33">
        <f t="shared" si="13"/>
        <v>265</v>
      </c>
      <c r="E60" s="33">
        <f t="shared" si="13"/>
        <v>697</v>
      </c>
      <c r="F60" s="33">
        <f t="shared" si="13"/>
        <v>82</v>
      </c>
      <c r="G60" s="33">
        <f t="shared" si="13"/>
        <v>9</v>
      </c>
      <c r="H60" s="33">
        <f t="shared" si="13"/>
        <v>33</v>
      </c>
      <c r="I60" s="33">
        <f t="shared" si="13"/>
        <v>0</v>
      </c>
      <c r="J60" s="33">
        <f t="shared" si="13"/>
        <v>124</v>
      </c>
    </row>
    <row r="61" spans="1:10" x14ac:dyDescent="0.2">
      <c r="A61" s="3" t="s">
        <v>77</v>
      </c>
      <c r="B61" s="29">
        <v>1</v>
      </c>
      <c r="C61" s="29">
        <v>28</v>
      </c>
      <c r="D61" s="29">
        <v>22</v>
      </c>
      <c r="E61" s="29">
        <v>90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</row>
    <row r="62" spans="1:10" x14ac:dyDescent="0.2">
      <c r="A62" s="3" t="s">
        <v>37</v>
      </c>
      <c r="B62" s="29">
        <v>1</v>
      </c>
      <c r="C62" s="29">
        <f>SUM('[1]name of hotels aug.2017'!B454)</f>
        <v>0</v>
      </c>
      <c r="D62" s="29">
        <v>34</v>
      </c>
      <c r="E62" s="29">
        <v>55</v>
      </c>
      <c r="F62" s="29">
        <v>5</v>
      </c>
      <c r="G62" s="29">
        <v>3</v>
      </c>
      <c r="H62" s="29">
        <v>1</v>
      </c>
      <c r="I62" s="29">
        <v>0</v>
      </c>
      <c r="J62" s="29">
        <f t="shared" ref="J62:J64" si="14">SUM(F62,G62,H62,I62)</f>
        <v>9</v>
      </c>
    </row>
    <row r="63" spans="1:10" x14ac:dyDescent="0.2">
      <c r="A63" s="3" t="s">
        <v>78</v>
      </c>
      <c r="B63" s="29">
        <f>SUM('[1]name of hotels aug.2017'!A491)</f>
        <v>1</v>
      </c>
      <c r="C63" s="29">
        <v>21</v>
      </c>
      <c r="D63" s="29">
        <v>3</v>
      </c>
      <c r="E63" s="29">
        <v>59</v>
      </c>
      <c r="F63" s="29">
        <v>17</v>
      </c>
      <c r="G63" s="29">
        <v>3</v>
      </c>
      <c r="H63" s="29">
        <v>4</v>
      </c>
      <c r="I63" s="29">
        <f>SUM('[1]name of hotels aug.2017'!L491)</f>
        <v>0</v>
      </c>
      <c r="J63" s="29">
        <f t="shared" si="14"/>
        <v>24</v>
      </c>
    </row>
    <row r="64" spans="1:10" ht="13.5" thickBot="1" x14ac:dyDescent="0.25">
      <c r="A64" s="12" t="s">
        <v>21</v>
      </c>
      <c r="B64" s="29">
        <v>2</v>
      </c>
      <c r="C64" s="29">
        <v>2</v>
      </c>
      <c r="D64" s="29">
        <v>38</v>
      </c>
      <c r="E64" s="29">
        <v>58</v>
      </c>
      <c r="F64" s="29">
        <v>9</v>
      </c>
      <c r="G64" s="29">
        <v>4</v>
      </c>
      <c r="H64" s="29">
        <v>0</v>
      </c>
      <c r="I64" s="29">
        <v>0</v>
      </c>
      <c r="J64" s="29">
        <f t="shared" si="14"/>
        <v>13</v>
      </c>
    </row>
    <row r="65" spans="1:10" s="6" customFormat="1" ht="21" customHeight="1" thickBot="1" x14ac:dyDescent="0.25">
      <c r="A65" s="55" t="s">
        <v>38</v>
      </c>
      <c r="B65" s="56">
        <f>SUM(B60,B61:B64)</f>
        <v>16</v>
      </c>
      <c r="C65" s="56">
        <f t="shared" ref="C65:J65" si="15">SUM(C60,C61:C64)</f>
        <v>128</v>
      </c>
      <c r="D65" s="56">
        <f t="shared" si="15"/>
        <v>362</v>
      </c>
      <c r="E65" s="56">
        <f t="shared" si="15"/>
        <v>959</v>
      </c>
      <c r="F65" s="56">
        <f t="shared" si="15"/>
        <v>113</v>
      </c>
      <c r="G65" s="56">
        <f t="shared" si="15"/>
        <v>19</v>
      </c>
      <c r="H65" s="56">
        <f t="shared" si="15"/>
        <v>38</v>
      </c>
      <c r="I65" s="56">
        <f t="shared" si="15"/>
        <v>0</v>
      </c>
      <c r="J65" s="56">
        <f t="shared" si="15"/>
        <v>170</v>
      </c>
    </row>
    <row r="66" spans="1:10" ht="13.5" thickBot="1" x14ac:dyDescent="0.25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">
      <c r="A67" s="57"/>
      <c r="B67" s="100" t="s">
        <v>0</v>
      </c>
      <c r="C67" s="100" t="s">
        <v>1</v>
      </c>
      <c r="D67" s="100" t="s">
        <v>2</v>
      </c>
      <c r="E67" s="100" t="s">
        <v>3</v>
      </c>
      <c r="F67" s="100" t="s">
        <v>4</v>
      </c>
      <c r="G67" s="100"/>
      <c r="H67" s="100" t="s">
        <v>5</v>
      </c>
      <c r="I67" s="100"/>
      <c r="J67" s="102" t="s">
        <v>6</v>
      </c>
    </row>
    <row r="68" spans="1:10" ht="18" customHeight="1" thickBot="1" x14ac:dyDescent="0.25">
      <c r="A68" s="59" t="s">
        <v>39</v>
      </c>
      <c r="B68" s="116"/>
      <c r="C68" s="101"/>
      <c r="D68" s="116"/>
      <c r="E68" s="116"/>
      <c r="F68" s="53" t="s">
        <v>8</v>
      </c>
      <c r="G68" s="53" t="s">
        <v>9</v>
      </c>
      <c r="H68" s="53" t="s">
        <v>8</v>
      </c>
      <c r="I68" s="53" t="s">
        <v>9</v>
      </c>
      <c r="J68" s="117"/>
    </row>
    <row r="69" spans="1:10" ht="13.5" thickBot="1" x14ac:dyDescent="0.25">
      <c r="A69" s="60" t="s">
        <v>13</v>
      </c>
      <c r="B69" s="61">
        <f>'[1]name of hotels aug.2017'!$A$221</f>
        <v>2</v>
      </c>
      <c r="C69" s="61">
        <v>0</v>
      </c>
      <c r="D69" s="61">
        <v>57</v>
      </c>
      <c r="E69" s="61">
        <v>61</v>
      </c>
      <c r="F69" s="61">
        <v>15</v>
      </c>
      <c r="G69" s="61">
        <v>2</v>
      </c>
      <c r="H69" s="61">
        <v>11</v>
      </c>
      <c r="I69" s="61">
        <f>'[1]name of hotels aug.2017'!L221</f>
        <v>0</v>
      </c>
      <c r="J69" s="62">
        <f>SUM(F69:I69)</f>
        <v>28</v>
      </c>
    </row>
    <row r="70" spans="1:10" ht="13.5" thickBot="1" x14ac:dyDescent="0.25">
      <c r="A70" s="63" t="s">
        <v>14</v>
      </c>
      <c r="B70" s="64">
        <v>1</v>
      </c>
      <c r="C70" s="64">
        <v>0</v>
      </c>
      <c r="D70" s="64">
        <v>14</v>
      </c>
      <c r="E70" s="64">
        <v>58</v>
      </c>
      <c r="F70" s="64">
        <v>5</v>
      </c>
      <c r="G70" s="64">
        <v>2</v>
      </c>
      <c r="H70" s="64">
        <v>5</v>
      </c>
      <c r="I70" s="64">
        <v>0</v>
      </c>
      <c r="J70" s="62">
        <f t="shared" ref="J70:J72" si="16">SUM(F70:I70)</f>
        <v>12</v>
      </c>
    </row>
    <row r="71" spans="1:10" ht="13.5" thickBot="1" x14ac:dyDescent="0.25">
      <c r="A71" s="63" t="s">
        <v>71</v>
      </c>
      <c r="B71" s="64">
        <v>1</v>
      </c>
      <c r="C71" s="64">
        <v>80</v>
      </c>
      <c r="D71" s="64">
        <v>0</v>
      </c>
      <c r="E71" s="64">
        <v>72</v>
      </c>
      <c r="F71" s="64">
        <v>10</v>
      </c>
      <c r="G71" s="64">
        <v>0</v>
      </c>
      <c r="H71" s="64">
        <v>10</v>
      </c>
      <c r="I71" s="64">
        <v>0</v>
      </c>
      <c r="J71" s="62">
        <f t="shared" si="16"/>
        <v>20</v>
      </c>
    </row>
    <row r="72" spans="1:10" ht="13.5" thickBot="1" x14ac:dyDescent="0.25">
      <c r="A72" s="65" t="s">
        <v>40</v>
      </c>
      <c r="B72" s="66">
        <v>3</v>
      </c>
      <c r="C72" s="66">
        <f>'[1]name of hotels aug.2017'!F657</f>
        <v>0</v>
      </c>
      <c r="D72" s="66">
        <v>22</v>
      </c>
      <c r="E72" s="66">
        <v>52</v>
      </c>
      <c r="F72" s="66">
        <v>13</v>
      </c>
      <c r="G72" s="66">
        <v>1</v>
      </c>
      <c r="H72" s="66">
        <v>2</v>
      </c>
      <c r="I72" s="66">
        <v>1</v>
      </c>
      <c r="J72" s="62">
        <f t="shared" si="16"/>
        <v>17</v>
      </c>
    </row>
    <row r="73" spans="1:10" s="6" customFormat="1" ht="21" customHeight="1" thickBot="1" x14ac:dyDescent="0.25">
      <c r="A73" s="55" t="s">
        <v>41</v>
      </c>
      <c r="B73" s="56">
        <f>SUM(B69:B72)</f>
        <v>7</v>
      </c>
      <c r="C73" s="56">
        <f t="shared" ref="C73:J73" si="17">SUM(C69:C72)</f>
        <v>80</v>
      </c>
      <c r="D73" s="56">
        <f t="shared" si="17"/>
        <v>93</v>
      </c>
      <c r="E73" s="56">
        <f t="shared" si="17"/>
        <v>243</v>
      </c>
      <c r="F73" s="56">
        <f t="shared" si="17"/>
        <v>43</v>
      </c>
      <c r="G73" s="56">
        <f t="shared" si="17"/>
        <v>5</v>
      </c>
      <c r="H73" s="56">
        <f t="shared" si="17"/>
        <v>28</v>
      </c>
      <c r="I73" s="56">
        <f t="shared" si="17"/>
        <v>1</v>
      </c>
      <c r="J73" s="56">
        <f t="shared" si="17"/>
        <v>77</v>
      </c>
    </row>
    <row r="74" spans="1:10" ht="13.5" thickBot="1" x14ac:dyDescent="0.25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" customHeight="1" x14ac:dyDescent="0.2">
      <c r="A75" s="92" t="s">
        <v>42</v>
      </c>
      <c r="B75" s="118" t="s">
        <v>0</v>
      </c>
      <c r="C75" s="100" t="s">
        <v>1</v>
      </c>
      <c r="D75" s="100" t="s">
        <v>2</v>
      </c>
      <c r="E75" s="100" t="s">
        <v>3</v>
      </c>
      <c r="F75" s="100" t="s">
        <v>4</v>
      </c>
      <c r="G75" s="100"/>
      <c r="H75" s="100" t="s">
        <v>5</v>
      </c>
      <c r="I75" s="100"/>
      <c r="J75" s="102" t="s">
        <v>6</v>
      </c>
    </row>
    <row r="76" spans="1:10" ht="18" customHeight="1" thickBot="1" x14ac:dyDescent="0.25">
      <c r="A76" s="93"/>
      <c r="B76" s="119"/>
      <c r="C76" s="101"/>
      <c r="D76" s="101"/>
      <c r="E76" s="101"/>
      <c r="F76" s="2" t="s">
        <v>8</v>
      </c>
      <c r="G76" s="2" t="s">
        <v>9</v>
      </c>
      <c r="H76" s="2" t="s">
        <v>8</v>
      </c>
      <c r="I76" s="2" t="s">
        <v>9</v>
      </c>
      <c r="J76" s="103"/>
    </row>
    <row r="77" spans="1:10" x14ac:dyDescent="0.2">
      <c r="A77" s="67" t="s">
        <v>13</v>
      </c>
      <c r="B77" s="68">
        <v>3</v>
      </c>
      <c r="C77" s="69">
        <f>'[1]name of hotels aug.2017'!F224</f>
        <v>0</v>
      </c>
      <c r="D77" s="69">
        <v>64</v>
      </c>
      <c r="E77" s="69">
        <v>104</v>
      </c>
      <c r="F77" s="69">
        <v>16</v>
      </c>
      <c r="G77" s="69">
        <v>2</v>
      </c>
      <c r="H77" s="69">
        <v>11</v>
      </c>
      <c r="I77" s="69">
        <f>'[1]name of hotels aug.2017'!L224</f>
        <v>0</v>
      </c>
      <c r="J77" s="70">
        <f>SUM(F77:I77)</f>
        <v>29</v>
      </c>
    </row>
    <row r="78" spans="1:10" x14ac:dyDescent="0.2">
      <c r="A78" s="67" t="s">
        <v>14</v>
      </c>
      <c r="B78" s="71">
        <v>1</v>
      </c>
      <c r="C78" s="25">
        <f>'[1]name of hotels aug.2017'!F310</f>
        <v>0</v>
      </c>
      <c r="D78" s="25">
        <v>12</v>
      </c>
      <c r="E78" s="25">
        <v>18</v>
      </c>
      <c r="F78" s="25">
        <v>2</v>
      </c>
      <c r="G78" s="25">
        <f>'[1]name of hotels aug.2017'!J310</f>
        <v>1</v>
      </c>
      <c r="H78" s="25">
        <v>1</v>
      </c>
      <c r="I78" s="25">
        <f>'[1]name of hotels aug.2017'!L310</f>
        <v>0</v>
      </c>
      <c r="J78" s="72">
        <f t="shared" ref="J78:J80" si="18">SUM(F78:I78)</f>
        <v>4</v>
      </c>
    </row>
    <row r="79" spans="1:10" x14ac:dyDescent="0.2">
      <c r="A79" s="67" t="s">
        <v>67</v>
      </c>
      <c r="B79" s="71">
        <v>0</v>
      </c>
      <c r="C79" s="71">
        <v>0</v>
      </c>
      <c r="D79" s="71">
        <v>0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</row>
    <row r="80" spans="1:10" ht="13.5" thickBot="1" x14ac:dyDescent="0.25">
      <c r="A80" s="67" t="s">
        <v>21</v>
      </c>
      <c r="B80" s="73">
        <v>2</v>
      </c>
      <c r="C80" s="74">
        <v>0</v>
      </c>
      <c r="D80" s="74">
        <v>18</v>
      </c>
      <c r="E80" s="74">
        <v>18</v>
      </c>
      <c r="F80" s="74">
        <v>6</v>
      </c>
      <c r="G80" s="74">
        <v>0</v>
      </c>
      <c r="H80" s="74">
        <v>0</v>
      </c>
      <c r="I80" s="74">
        <v>0</v>
      </c>
      <c r="J80" s="75">
        <f t="shared" si="18"/>
        <v>6</v>
      </c>
    </row>
    <row r="81" spans="1:10" s="6" customFormat="1" ht="21" customHeight="1" thickBot="1" x14ac:dyDescent="0.25">
      <c r="A81" s="55" t="s">
        <v>44</v>
      </c>
      <c r="B81" s="56">
        <f>SUM(B77:B80)</f>
        <v>6</v>
      </c>
      <c r="C81" s="56">
        <f t="shared" ref="C81:J81" si="19">SUM(C77:C80)</f>
        <v>0</v>
      </c>
      <c r="D81" s="56">
        <f t="shared" si="19"/>
        <v>94</v>
      </c>
      <c r="E81" s="56">
        <f t="shared" si="19"/>
        <v>140</v>
      </c>
      <c r="F81" s="56">
        <f t="shared" si="19"/>
        <v>24</v>
      </c>
      <c r="G81" s="56">
        <f t="shared" si="19"/>
        <v>3</v>
      </c>
      <c r="H81" s="56">
        <f t="shared" si="19"/>
        <v>12</v>
      </c>
      <c r="I81" s="56">
        <f t="shared" si="19"/>
        <v>0</v>
      </c>
      <c r="J81" s="56">
        <f t="shared" si="19"/>
        <v>39</v>
      </c>
    </row>
    <row r="82" spans="1:10" ht="13.5" thickBot="1" x14ac:dyDescent="0.25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">
      <c r="A83" s="57"/>
      <c r="B83" s="100" t="s">
        <v>0</v>
      </c>
      <c r="C83" s="100" t="s">
        <v>1</v>
      </c>
      <c r="D83" s="100" t="s">
        <v>2</v>
      </c>
      <c r="E83" s="100" t="s">
        <v>3</v>
      </c>
      <c r="F83" s="100" t="s">
        <v>4</v>
      </c>
      <c r="G83" s="100"/>
      <c r="H83" s="100" t="s">
        <v>5</v>
      </c>
      <c r="I83" s="100"/>
      <c r="J83" s="102" t="s">
        <v>6</v>
      </c>
    </row>
    <row r="84" spans="1:10" ht="18" customHeight="1" thickBot="1" x14ac:dyDescent="0.25">
      <c r="A84" s="58" t="s">
        <v>45</v>
      </c>
      <c r="B84" s="101"/>
      <c r="C84" s="101"/>
      <c r="D84" s="101"/>
      <c r="E84" s="101"/>
      <c r="F84" s="2" t="s">
        <v>8</v>
      </c>
      <c r="G84" s="2" t="s">
        <v>9</v>
      </c>
      <c r="H84" s="2" t="s">
        <v>8</v>
      </c>
      <c r="I84" s="2" t="s">
        <v>9</v>
      </c>
      <c r="J84" s="103"/>
    </row>
    <row r="85" spans="1:10" x14ac:dyDescent="0.2">
      <c r="A85" s="10" t="s">
        <v>76</v>
      </c>
      <c r="B85" s="69">
        <f>'[1]name of hotels aug.2017'!$A$226</f>
        <v>1</v>
      </c>
      <c r="C85" s="69">
        <v>2</v>
      </c>
      <c r="D85" s="69">
        <v>53</v>
      </c>
      <c r="E85" s="69">
        <v>80</v>
      </c>
      <c r="F85" s="69">
        <v>17</v>
      </c>
      <c r="G85" s="69">
        <v>1</v>
      </c>
      <c r="H85" s="69">
        <v>2</v>
      </c>
      <c r="I85" s="69">
        <f>'[1]name of hotels aug.2017'!L226</f>
        <v>0</v>
      </c>
      <c r="J85" s="70">
        <f>SUM(F85:I85)</f>
        <v>20</v>
      </c>
    </row>
    <row r="86" spans="1:10" x14ac:dyDescent="0.2">
      <c r="A86" s="67" t="s">
        <v>43</v>
      </c>
      <c r="B86" s="25">
        <f>'[1]name of hotels aug.2017'!A629</f>
        <v>1</v>
      </c>
      <c r="C86" s="25">
        <f>'[1]name of hotels aug.2017'!F629</f>
        <v>0</v>
      </c>
      <c r="D86" s="25">
        <f>'[1]name of hotels aug.2017'!G629</f>
        <v>5</v>
      </c>
      <c r="E86" s="25">
        <v>12</v>
      </c>
      <c r="F86" s="25">
        <v>3</v>
      </c>
      <c r="G86" s="25">
        <f>'[1]name of hotels aug.2017'!J629</f>
        <v>0</v>
      </c>
      <c r="H86" s="25">
        <v>3</v>
      </c>
      <c r="I86" s="25">
        <f>'[1]name of hotels aug.2017'!L629</f>
        <v>0</v>
      </c>
      <c r="J86" s="72">
        <f t="shared" ref="J86:J88" si="20">SUM(F86:I86)</f>
        <v>6</v>
      </c>
    </row>
    <row r="87" spans="1:10" x14ac:dyDescent="0.2">
      <c r="A87" s="67" t="s">
        <v>66</v>
      </c>
      <c r="B87" s="25">
        <v>1</v>
      </c>
      <c r="C87" s="25">
        <v>0</v>
      </c>
      <c r="D87" s="25">
        <v>23</v>
      </c>
      <c r="E87" s="25">
        <v>80</v>
      </c>
      <c r="F87" s="25">
        <v>8</v>
      </c>
      <c r="G87" s="25">
        <v>4</v>
      </c>
      <c r="H87" s="25">
        <v>0</v>
      </c>
      <c r="I87" s="25">
        <v>0</v>
      </c>
      <c r="J87" s="72">
        <f t="shared" si="20"/>
        <v>12</v>
      </c>
    </row>
    <row r="88" spans="1:10" ht="13.5" thickBot="1" x14ac:dyDescent="0.25">
      <c r="A88" s="67" t="s">
        <v>68</v>
      </c>
      <c r="B88" s="74">
        <v>1</v>
      </c>
      <c r="C88" s="74">
        <v>1</v>
      </c>
      <c r="D88" s="74">
        <v>9</v>
      </c>
      <c r="E88" s="74">
        <v>40</v>
      </c>
      <c r="F88" s="74">
        <v>4</v>
      </c>
      <c r="G88" s="74">
        <v>4</v>
      </c>
      <c r="H88" s="74">
        <v>0</v>
      </c>
      <c r="I88" s="74">
        <v>0</v>
      </c>
      <c r="J88" s="75">
        <f t="shared" si="20"/>
        <v>8</v>
      </c>
    </row>
    <row r="89" spans="1:10" s="6" customFormat="1" ht="21" customHeight="1" thickBot="1" x14ac:dyDescent="0.25">
      <c r="A89" s="55" t="s">
        <v>46</v>
      </c>
      <c r="B89" s="56">
        <f>SUM(B85:B88)</f>
        <v>4</v>
      </c>
      <c r="C89" s="56">
        <f t="shared" ref="C89:J89" si="21">SUM(C85:C88)</f>
        <v>3</v>
      </c>
      <c r="D89" s="56">
        <f t="shared" si="21"/>
        <v>90</v>
      </c>
      <c r="E89" s="56">
        <f t="shared" si="21"/>
        <v>212</v>
      </c>
      <c r="F89" s="56">
        <f t="shared" si="21"/>
        <v>32</v>
      </c>
      <c r="G89" s="56">
        <f t="shared" si="21"/>
        <v>9</v>
      </c>
      <c r="H89" s="56">
        <f t="shared" si="21"/>
        <v>5</v>
      </c>
      <c r="I89" s="56">
        <f t="shared" si="21"/>
        <v>0</v>
      </c>
      <c r="J89" s="56">
        <f t="shared" si="21"/>
        <v>46</v>
      </c>
    </row>
    <row r="90" spans="1:10" ht="13.5" thickBot="1" x14ac:dyDescent="0.25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">
      <c r="A91" s="57"/>
      <c r="B91" s="100" t="s">
        <v>0</v>
      </c>
      <c r="C91" s="100" t="s">
        <v>1</v>
      </c>
      <c r="D91" s="100" t="s">
        <v>2</v>
      </c>
      <c r="E91" s="100" t="s">
        <v>3</v>
      </c>
      <c r="F91" s="100" t="s">
        <v>4</v>
      </c>
      <c r="G91" s="100"/>
      <c r="H91" s="100" t="s">
        <v>5</v>
      </c>
      <c r="I91" s="100"/>
      <c r="J91" s="102" t="s">
        <v>6</v>
      </c>
    </row>
    <row r="92" spans="1:10" ht="18" customHeight="1" thickBot="1" x14ac:dyDescent="0.25">
      <c r="A92" s="59" t="s">
        <v>47</v>
      </c>
      <c r="B92" s="101"/>
      <c r="C92" s="101"/>
      <c r="D92" s="101"/>
      <c r="E92" s="101"/>
      <c r="F92" s="2" t="s">
        <v>8</v>
      </c>
      <c r="G92" s="2" t="s">
        <v>9</v>
      </c>
      <c r="H92" s="2" t="s">
        <v>8</v>
      </c>
      <c r="I92" s="2" t="s">
        <v>9</v>
      </c>
      <c r="J92" s="103"/>
    </row>
    <row r="93" spans="1:10" x14ac:dyDescent="0.2">
      <c r="A93" s="10" t="s">
        <v>13</v>
      </c>
      <c r="B93" s="69">
        <v>3</v>
      </c>
      <c r="C93" s="69">
        <v>6</v>
      </c>
      <c r="D93" s="69">
        <v>35</v>
      </c>
      <c r="E93" s="69">
        <v>99</v>
      </c>
      <c r="F93" s="69">
        <v>15</v>
      </c>
      <c r="G93" s="69">
        <v>1</v>
      </c>
      <c r="H93" s="69">
        <v>1</v>
      </c>
      <c r="I93" s="69">
        <v>1</v>
      </c>
      <c r="J93" s="70">
        <f>SUM(F93,G93,H93,I93)</f>
        <v>18</v>
      </c>
    </row>
    <row r="94" spans="1:10" x14ac:dyDescent="0.2">
      <c r="A94" s="67" t="s">
        <v>14</v>
      </c>
      <c r="B94" s="25">
        <f>'[1]name of hotels aug.2017'!A312</f>
        <v>1</v>
      </c>
      <c r="C94" s="25">
        <f>'[1]name of hotels aug.2017'!F312</f>
        <v>0</v>
      </c>
      <c r="D94" s="25">
        <v>14</v>
      </c>
      <c r="E94" s="25">
        <f>'[1]name of hotels aug.2017'!H312</f>
        <v>34</v>
      </c>
      <c r="F94" s="25">
        <v>5</v>
      </c>
      <c r="G94" s="25">
        <v>0</v>
      </c>
      <c r="H94" s="25">
        <f>'[1]name of hotels aug.2017'!K312</f>
        <v>0</v>
      </c>
      <c r="I94" s="25">
        <f>'[1]name of hotels aug.2017'!L312</f>
        <v>0</v>
      </c>
      <c r="J94" s="72">
        <f>SUM(F94,G94,H94,I94)</f>
        <v>5</v>
      </c>
    </row>
    <row r="95" spans="1:10" ht="13.5" thickBot="1" x14ac:dyDescent="0.25">
      <c r="A95" s="67" t="s">
        <v>19</v>
      </c>
      <c r="B95" s="74">
        <v>1</v>
      </c>
      <c r="C95" s="74">
        <f>'[1]name of hotels aug.2017'!F627</f>
        <v>0</v>
      </c>
      <c r="D95" s="74">
        <v>49</v>
      </c>
      <c r="E95" s="74">
        <v>77</v>
      </c>
      <c r="F95" s="74"/>
      <c r="G95" s="74">
        <v>3</v>
      </c>
      <c r="H95" s="74"/>
      <c r="I95" s="74"/>
      <c r="J95" s="72">
        <f>SUM(F95,G95,H95,I95)</f>
        <v>3</v>
      </c>
    </row>
    <row r="96" spans="1:10" s="6" customFormat="1" ht="21" customHeight="1" thickBot="1" x14ac:dyDescent="0.25">
      <c r="A96" s="55" t="s">
        <v>48</v>
      </c>
      <c r="B96" s="56">
        <f>SUM(B93:B95)</f>
        <v>5</v>
      </c>
      <c r="C96" s="56">
        <f t="shared" ref="C96:J96" si="22">SUM(C93:C95)</f>
        <v>6</v>
      </c>
      <c r="D96" s="56">
        <f t="shared" si="22"/>
        <v>98</v>
      </c>
      <c r="E96" s="56">
        <f t="shared" si="22"/>
        <v>210</v>
      </c>
      <c r="F96" s="56">
        <f t="shared" si="22"/>
        <v>20</v>
      </c>
      <c r="G96" s="56">
        <f t="shared" si="22"/>
        <v>4</v>
      </c>
      <c r="H96" s="56">
        <f t="shared" si="22"/>
        <v>1</v>
      </c>
      <c r="I96" s="56">
        <f t="shared" si="22"/>
        <v>1</v>
      </c>
      <c r="J96" s="56">
        <f t="shared" si="22"/>
        <v>26</v>
      </c>
    </row>
    <row r="97" spans="1:10" ht="13.5" thickBot="1" x14ac:dyDescent="0.25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">
      <c r="A98" s="57"/>
      <c r="B98" s="100" t="s">
        <v>0</v>
      </c>
      <c r="C98" s="100" t="s">
        <v>1</v>
      </c>
      <c r="D98" s="100" t="s">
        <v>2</v>
      </c>
      <c r="E98" s="100" t="s">
        <v>3</v>
      </c>
      <c r="F98" s="100" t="s">
        <v>4</v>
      </c>
      <c r="G98" s="100"/>
      <c r="H98" s="100" t="s">
        <v>5</v>
      </c>
      <c r="I98" s="100"/>
      <c r="J98" s="102" t="s">
        <v>6</v>
      </c>
    </row>
    <row r="99" spans="1:10" ht="18" customHeight="1" thickBot="1" x14ac:dyDescent="0.25">
      <c r="A99" s="59" t="s">
        <v>49</v>
      </c>
      <c r="B99" s="101"/>
      <c r="C99" s="101"/>
      <c r="D99" s="101"/>
      <c r="E99" s="101"/>
      <c r="F99" s="2" t="s">
        <v>8</v>
      </c>
      <c r="G99" s="2" t="s">
        <v>9</v>
      </c>
      <c r="H99" s="2" t="s">
        <v>8</v>
      </c>
      <c r="I99" s="2" t="s">
        <v>9</v>
      </c>
      <c r="J99" s="103"/>
    </row>
    <row r="100" spans="1:10" x14ac:dyDescent="0.2">
      <c r="A100" s="43" t="s">
        <v>13</v>
      </c>
      <c r="B100" s="68">
        <v>1</v>
      </c>
      <c r="C100" s="69">
        <v>0</v>
      </c>
      <c r="D100" s="69">
        <v>24</v>
      </c>
      <c r="E100" s="69">
        <v>52</v>
      </c>
      <c r="F100" s="69">
        <v>14</v>
      </c>
      <c r="G100" s="69">
        <v>1</v>
      </c>
      <c r="H100" s="69">
        <v>1</v>
      </c>
      <c r="I100" s="69">
        <v>0</v>
      </c>
      <c r="J100" s="70">
        <f>SUM(F100:I100)</f>
        <v>16</v>
      </c>
    </row>
    <row r="101" spans="1:10" x14ac:dyDescent="0.2">
      <c r="A101" s="67" t="s">
        <v>21</v>
      </c>
      <c r="B101" s="71">
        <v>0</v>
      </c>
      <c r="C101" s="25">
        <f>'[1]name of hotels aug.2017'!F596</f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f>'[1]name of hotels aug.2017'!L596</f>
        <v>0</v>
      </c>
      <c r="J101" s="72">
        <v>0</v>
      </c>
    </row>
    <row r="102" spans="1:10" ht="13.5" thickBot="1" x14ac:dyDescent="0.25">
      <c r="A102" s="67" t="s">
        <v>50</v>
      </c>
      <c r="B102" s="73">
        <v>1</v>
      </c>
      <c r="C102" s="74">
        <v>0</v>
      </c>
      <c r="D102" s="74">
        <v>16</v>
      </c>
      <c r="E102" s="74">
        <v>32</v>
      </c>
      <c r="F102" s="74">
        <v>6</v>
      </c>
      <c r="G102" s="74">
        <v>0</v>
      </c>
      <c r="H102" s="74">
        <v>0</v>
      </c>
      <c r="I102" s="74">
        <v>0</v>
      </c>
      <c r="J102" s="75">
        <f>SUM(F102:I102)</f>
        <v>6</v>
      </c>
    </row>
    <row r="103" spans="1:10" s="6" customFormat="1" ht="21" customHeight="1" thickBot="1" x14ac:dyDescent="0.25">
      <c r="A103" s="55" t="s">
        <v>51</v>
      </c>
      <c r="B103" s="56">
        <f>SUM(B100:B102)</f>
        <v>2</v>
      </c>
      <c r="C103" s="56">
        <f t="shared" ref="C103:I103" si="23">SUM(C100:C102)</f>
        <v>0</v>
      </c>
      <c r="D103" s="56">
        <f t="shared" si="23"/>
        <v>40</v>
      </c>
      <c r="E103" s="56">
        <f t="shared" si="23"/>
        <v>84</v>
      </c>
      <c r="F103" s="56">
        <f>SUM(F100:F102)</f>
        <v>20</v>
      </c>
      <c r="G103" s="56">
        <f t="shared" si="23"/>
        <v>1</v>
      </c>
      <c r="H103" s="56">
        <f t="shared" si="23"/>
        <v>1</v>
      </c>
      <c r="I103" s="56">
        <f t="shared" si="23"/>
        <v>0</v>
      </c>
      <c r="J103" s="56">
        <f>SUM(J100:J102)</f>
        <v>22</v>
      </c>
    </row>
    <row r="104" spans="1:10" s="6" customFormat="1" ht="21" customHeight="1" thickBot="1" x14ac:dyDescent="0.25">
      <c r="A104" s="43"/>
      <c r="B104" s="44"/>
      <c r="C104" s="44"/>
      <c r="D104" s="44"/>
      <c r="E104" s="44"/>
      <c r="F104" s="44"/>
      <c r="G104" s="44"/>
      <c r="H104" s="44"/>
      <c r="I104" s="44"/>
      <c r="J104" s="45"/>
    </row>
    <row r="105" spans="1:10" s="6" customFormat="1" ht="21" customHeight="1" x14ac:dyDescent="0.2">
      <c r="A105" s="57"/>
      <c r="B105" s="100" t="s">
        <v>0</v>
      </c>
      <c r="C105" s="100" t="s">
        <v>1</v>
      </c>
      <c r="D105" s="100" t="s">
        <v>2</v>
      </c>
      <c r="E105" s="100" t="s">
        <v>3</v>
      </c>
      <c r="F105" s="100" t="s">
        <v>4</v>
      </c>
      <c r="G105" s="100"/>
      <c r="H105" s="100" t="s">
        <v>5</v>
      </c>
      <c r="I105" s="100"/>
      <c r="J105" s="102" t="s">
        <v>6</v>
      </c>
    </row>
    <row r="106" spans="1:10" s="6" customFormat="1" ht="21" customHeight="1" thickBot="1" x14ac:dyDescent="0.25">
      <c r="A106" s="59" t="s">
        <v>74</v>
      </c>
      <c r="B106" s="101"/>
      <c r="C106" s="101"/>
      <c r="D106" s="101"/>
      <c r="E106" s="101"/>
      <c r="F106" s="2" t="s">
        <v>8</v>
      </c>
      <c r="G106" s="2" t="s">
        <v>9</v>
      </c>
      <c r="H106" s="2" t="s">
        <v>8</v>
      </c>
      <c r="I106" s="2" t="s">
        <v>9</v>
      </c>
      <c r="J106" s="103"/>
    </row>
    <row r="107" spans="1:10" s="6" customFormat="1" ht="14.25" customHeight="1" thickBot="1" x14ac:dyDescent="0.25">
      <c r="A107" s="43" t="s">
        <v>12</v>
      </c>
      <c r="B107" s="68">
        <v>1</v>
      </c>
      <c r="C107" s="69">
        <v>0</v>
      </c>
      <c r="D107" s="69">
        <v>10</v>
      </c>
      <c r="E107" s="69">
        <v>25</v>
      </c>
      <c r="F107" s="69">
        <v>6</v>
      </c>
      <c r="G107" s="69">
        <v>3</v>
      </c>
      <c r="H107" s="69">
        <v>3</v>
      </c>
      <c r="I107" s="69">
        <v>0</v>
      </c>
      <c r="J107" s="70">
        <f>SUM(F107:I107)</f>
        <v>12</v>
      </c>
    </row>
    <row r="108" spans="1:10" s="6" customFormat="1" ht="14.25" customHeight="1" thickBot="1" x14ac:dyDescent="0.25">
      <c r="A108" s="67" t="s">
        <v>72</v>
      </c>
      <c r="B108" s="76">
        <v>1</v>
      </c>
      <c r="C108" s="77">
        <v>0</v>
      </c>
      <c r="D108" s="77">
        <v>26</v>
      </c>
      <c r="E108" s="77">
        <v>18</v>
      </c>
      <c r="F108" s="77">
        <v>10</v>
      </c>
      <c r="G108" s="77">
        <v>2</v>
      </c>
      <c r="H108" s="77">
        <v>0</v>
      </c>
      <c r="I108" s="77">
        <v>0</v>
      </c>
      <c r="J108" s="70">
        <f t="shared" ref="J108:J109" si="24">SUM(F108:I108)</f>
        <v>12</v>
      </c>
    </row>
    <row r="109" spans="1:10" ht="13.5" thickBot="1" x14ac:dyDescent="0.25">
      <c r="A109" s="67" t="s">
        <v>14</v>
      </c>
      <c r="B109" s="71">
        <v>1</v>
      </c>
      <c r="C109" s="25">
        <v>0</v>
      </c>
      <c r="D109" s="25">
        <v>14</v>
      </c>
      <c r="E109" s="25">
        <v>60</v>
      </c>
      <c r="F109" s="25">
        <v>4</v>
      </c>
      <c r="G109" s="25">
        <v>0</v>
      </c>
      <c r="H109" s="25">
        <v>0</v>
      </c>
      <c r="I109" s="25">
        <v>0</v>
      </c>
      <c r="J109" s="70">
        <f t="shared" si="24"/>
        <v>4</v>
      </c>
    </row>
    <row r="110" spans="1:10" ht="18" customHeight="1" thickBot="1" x14ac:dyDescent="0.25">
      <c r="A110" s="55" t="s">
        <v>73</v>
      </c>
      <c r="B110" s="56">
        <f>SUM(B107:B109)</f>
        <v>3</v>
      </c>
      <c r="C110" s="56">
        <f t="shared" ref="C110:I110" si="25">SUM(C107:C109)</f>
        <v>0</v>
      </c>
      <c r="D110" s="56">
        <f t="shared" si="25"/>
        <v>50</v>
      </c>
      <c r="E110" s="56">
        <f t="shared" si="25"/>
        <v>103</v>
      </c>
      <c r="F110" s="56">
        <f t="shared" si="25"/>
        <v>20</v>
      </c>
      <c r="G110" s="56">
        <f>SUM(G107:G109)</f>
        <v>5</v>
      </c>
      <c r="H110" s="56">
        <f t="shared" si="25"/>
        <v>3</v>
      </c>
      <c r="I110" s="56">
        <f t="shared" si="25"/>
        <v>0</v>
      </c>
      <c r="J110" s="56">
        <f>SUM(J107:J109)</f>
        <v>28</v>
      </c>
    </row>
    <row r="111" spans="1:10" ht="18" customHeight="1" thickBot="1" x14ac:dyDescent="0.25">
      <c r="A111" s="46"/>
      <c r="B111" s="47"/>
      <c r="C111" s="47"/>
      <c r="D111" s="47"/>
      <c r="E111" s="47"/>
      <c r="F111" s="49"/>
      <c r="G111" s="49"/>
      <c r="H111" s="47"/>
      <c r="I111" s="47"/>
      <c r="J111" s="48"/>
    </row>
    <row r="112" spans="1:10" ht="18" customHeight="1" thickBot="1" x14ac:dyDescent="0.25">
      <c r="A112" s="104" t="s">
        <v>52</v>
      </c>
      <c r="B112" s="112" t="s">
        <v>0</v>
      </c>
      <c r="C112" s="112" t="s">
        <v>1</v>
      </c>
      <c r="D112" s="112" t="s">
        <v>2</v>
      </c>
      <c r="E112" s="112" t="s">
        <v>3</v>
      </c>
      <c r="F112" s="106" t="s">
        <v>4</v>
      </c>
      <c r="G112" s="107"/>
      <c r="H112" s="108" t="s">
        <v>5</v>
      </c>
      <c r="I112" s="109"/>
      <c r="J112" s="110" t="s">
        <v>6</v>
      </c>
    </row>
    <row r="113" spans="1:10" ht="18" customHeight="1" thickBot="1" x14ac:dyDescent="0.25">
      <c r="A113" s="105"/>
      <c r="B113" s="113"/>
      <c r="C113" s="113"/>
      <c r="D113" s="113"/>
      <c r="E113" s="113"/>
      <c r="F113" s="78" t="s">
        <v>8</v>
      </c>
      <c r="G113" s="52" t="s">
        <v>9</v>
      </c>
      <c r="H113" s="2" t="s">
        <v>8</v>
      </c>
      <c r="I113" s="2" t="s">
        <v>9</v>
      </c>
      <c r="J113" s="111"/>
    </row>
    <row r="114" spans="1:10" x14ac:dyDescent="0.2">
      <c r="A114" s="3" t="s">
        <v>11</v>
      </c>
      <c r="B114" s="79">
        <v>1</v>
      </c>
      <c r="C114" s="80">
        <v>19</v>
      </c>
      <c r="D114" s="80">
        <v>78</v>
      </c>
      <c r="E114" s="80">
        <v>148</v>
      </c>
      <c r="F114" s="80">
        <v>135</v>
      </c>
      <c r="G114" s="80">
        <v>9</v>
      </c>
      <c r="H114" s="80">
        <v>3</v>
      </c>
      <c r="I114" s="80">
        <v>4</v>
      </c>
      <c r="J114" s="81">
        <f>SUM(F114:I114)</f>
        <v>151</v>
      </c>
    </row>
    <row r="115" spans="1:10" x14ac:dyDescent="0.2">
      <c r="A115" s="3" t="s">
        <v>12</v>
      </c>
      <c r="B115" s="79">
        <v>4</v>
      </c>
      <c r="C115" s="80">
        <v>3</v>
      </c>
      <c r="D115" s="80">
        <v>195</v>
      </c>
      <c r="E115" s="80">
        <v>280</v>
      </c>
      <c r="F115" s="80">
        <v>41</v>
      </c>
      <c r="G115" s="80">
        <v>16</v>
      </c>
      <c r="H115" s="80">
        <v>1</v>
      </c>
      <c r="I115" s="80">
        <v>0</v>
      </c>
      <c r="J115" s="81">
        <f>SUM(F115:I115)</f>
        <v>58</v>
      </c>
    </row>
    <row r="116" spans="1:10" x14ac:dyDescent="0.2">
      <c r="A116" s="3" t="s">
        <v>13</v>
      </c>
      <c r="B116" s="79">
        <v>2</v>
      </c>
      <c r="C116" s="80">
        <v>1</v>
      </c>
      <c r="D116" s="80">
        <v>67</v>
      </c>
      <c r="E116" s="80">
        <v>127</v>
      </c>
      <c r="F116" s="80">
        <v>12</v>
      </c>
      <c r="G116" s="80">
        <v>3</v>
      </c>
      <c r="H116" s="80">
        <v>11</v>
      </c>
      <c r="I116" s="80">
        <f>'[1]name of hotels aug.2017'!L232</f>
        <v>0</v>
      </c>
      <c r="J116" s="81">
        <f t="shared" ref="J116:J121" si="26">SUM(F116:I116)</f>
        <v>26</v>
      </c>
    </row>
    <row r="117" spans="1:10" x14ac:dyDescent="0.2">
      <c r="A117" s="3" t="s">
        <v>14</v>
      </c>
      <c r="B117" s="29">
        <v>4</v>
      </c>
      <c r="C117" s="30">
        <v>0</v>
      </c>
      <c r="D117" s="30">
        <v>139</v>
      </c>
      <c r="E117" s="30">
        <v>268</v>
      </c>
      <c r="F117" s="30">
        <v>11</v>
      </c>
      <c r="G117" s="30">
        <v>3</v>
      </c>
      <c r="H117" s="30">
        <v>6</v>
      </c>
      <c r="I117" s="30">
        <v>0</v>
      </c>
      <c r="J117" s="81">
        <f t="shared" si="26"/>
        <v>20</v>
      </c>
    </row>
    <row r="118" spans="1:10" s="6" customFormat="1" x14ac:dyDescent="0.2">
      <c r="A118" s="3" t="s">
        <v>17</v>
      </c>
      <c r="B118" s="30">
        <v>2</v>
      </c>
      <c r="C118" s="30">
        <v>0</v>
      </c>
      <c r="D118" s="30">
        <v>33</v>
      </c>
      <c r="E118" s="30">
        <v>50</v>
      </c>
      <c r="F118" s="30">
        <v>7</v>
      </c>
      <c r="G118" s="30">
        <v>1</v>
      </c>
      <c r="H118" s="30">
        <v>5</v>
      </c>
      <c r="I118" s="30">
        <v>0</v>
      </c>
      <c r="J118" s="81">
        <f t="shared" si="26"/>
        <v>13</v>
      </c>
    </row>
    <row r="119" spans="1:10" x14ac:dyDescent="0.2">
      <c r="A119" s="3" t="s">
        <v>43</v>
      </c>
      <c r="B119" s="29">
        <v>2</v>
      </c>
      <c r="C119" s="30">
        <v>0</v>
      </c>
      <c r="D119" s="30">
        <v>26</v>
      </c>
      <c r="E119" s="30">
        <v>50</v>
      </c>
      <c r="F119" s="30">
        <v>2</v>
      </c>
      <c r="G119" s="30">
        <v>3</v>
      </c>
      <c r="H119" s="30">
        <v>0</v>
      </c>
      <c r="I119" s="30">
        <v>0</v>
      </c>
      <c r="J119" s="81">
        <f t="shared" si="26"/>
        <v>5</v>
      </c>
    </row>
    <row r="120" spans="1:10" x14ac:dyDescent="0.2">
      <c r="A120" s="3" t="s">
        <v>68</v>
      </c>
      <c r="B120" s="82">
        <v>3</v>
      </c>
      <c r="C120" s="83">
        <v>0</v>
      </c>
      <c r="D120" s="83">
        <v>22</v>
      </c>
      <c r="E120" s="83">
        <v>37</v>
      </c>
      <c r="F120" s="83">
        <v>9</v>
      </c>
      <c r="G120" s="83">
        <v>0</v>
      </c>
      <c r="H120" s="83">
        <v>2</v>
      </c>
      <c r="I120" s="83">
        <v>0</v>
      </c>
      <c r="J120" s="81">
        <f t="shared" si="26"/>
        <v>11</v>
      </c>
    </row>
    <row r="121" spans="1:10" ht="13.5" thickBot="1" x14ac:dyDescent="0.25">
      <c r="A121" s="3" t="s">
        <v>66</v>
      </c>
      <c r="B121" s="82">
        <v>1</v>
      </c>
      <c r="C121" s="83">
        <f>'[1]name of hotels aug.2017'!F642</f>
        <v>0</v>
      </c>
      <c r="D121" s="83">
        <v>7</v>
      </c>
      <c r="E121" s="83">
        <v>10</v>
      </c>
      <c r="F121" s="83">
        <v>5</v>
      </c>
      <c r="G121" s="83">
        <v>1</v>
      </c>
      <c r="H121" s="83">
        <f>'[1]name of hotels aug.2017'!K642</f>
        <v>0</v>
      </c>
      <c r="I121" s="83">
        <f>'[1]name of hotels aug.2017'!L642</f>
        <v>0</v>
      </c>
      <c r="J121" s="81">
        <f t="shared" si="26"/>
        <v>6</v>
      </c>
    </row>
    <row r="122" spans="1:10" s="6" customFormat="1" ht="21" customHeight="1" thickBot="1" x14ac:dyDescent="0.25">
      <c r="A122" s="55" t="s">
        <v>53</v>
      </c>
      <c r="B122" s="56">
        <f>SUM(B114:B121)</f>
        <v>19</v>
      </c>
      <c r="C122" s="56">
        <f t="shared" ref="C122:J122" si="27">SUM(C114:C121)</f>
        <v>23</v>
      </c>
      <c r="D122" s="56">
        <f t="shared" si="27"/>
        <v>567</v>
      </c>
      <c r="E122" s="56">
        <f t="shared" si="27"/>
        <v>970</v>
      </c>
      <c r="F122" s="56">
        <f t="shared" si="27"/>
        <v>222</v>
      </c>
      <c r="G122" s="56">
        <f t="shared" si="27"/>
        <v>36</v>
      </c>
      <c r="H122" s="56">
        <f t="shared" si="27"/>
        <v>28</v>
      </c>
      <c r="I122" s="56">
        <f t="shared" si="27"/>
        <v>4</v>
      </c>
      <c r="J122" s="56">
        <f t="shared" si="27"/>
        <v>290</v>
      </c>
    </row>
    <row r="123" spans="1:10" ht="18" customHeight="1" thickBot="1" x14ac:dyDescent="0.25">
      <c r="A123" s="15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2.75" customHeight="1" x14ac:dyDescent="0.2">
      <c r="A124" s="96" t="s">
        <v>54</v>
      </c>
      <c r="B124" s="100" t="s">
        <v>0</v>
      </c>
      <c r="C124" s="100" t="s">
        <v>1</v>
      </c>
      <c r="D124" s="100" t="s">
        <v>2</v>
      </c>
      <c r="E124" s="100" t="s">
        <v>3</v>
      </c>
      <c r="F124" s="100" t="s">
        <v>4</v>
      </c>
      <c r="G124" s="100"/>
      <c r="H124" s="100" t="s">
        <v>5</v>
      </c>
      <c r="I124" s="100"/>
      <c r="J124" s="102" t="s">
        <v>6</v>
      </c>
    </row>
    <row r="125" spans="1:10" ht="12.75" customHeight="1" thickBot="1" x14ac:dyDescent="0.25">
      <c r="A125" s="97"/>
      <c r="B125" s="101"/>
      <c r="C125" s="101"/>
      <c r="D125" s="101"/>
      <c r="E125" s="101"/>
      <c r="F125" s="2" t="s">
        <v>8</v>
      </c>
      <c r="G125" s="2" t="s">
        <v>9</v>
      </c>
      <c r="H125" s="2" t="s">
        <v>8</v>
      </c>
      <c r="I125" s="2" t="s">
        <v>9</v>
      </c>
      <c r="J125" s="103"/>
    </row>
    <row r="126" spans="1:10" ht="12.75" customHeight="1" x14ac:dyDescent="0.2">
      <c r="A126" s="60" t="s">
        <v>12</v>
      </c>
      <c r="B126" s="69">
        <v>1</v>
      </c>
      <c r="C126" s="69">
        <v>0</v>
      </c>
      <c r="D126" s="69">
        <v>20</v>
      </c>
      <c r="E126" s="69">
        <v>45</v>
      </c>
      <c r="F126" s="69">
        <v>9</v>
      </c>
      <c r="G126" s="69">
        <v>0</v>
      </c>
      <c r="H126" s="69">
        <v>0</v>
      </c>
      <c r="I126" s="69">
        <v>0</v>
      </c>
      <c r="J126" s="70">
        <f>SUM(F126:I126)</f>
        <v>9</v>
      </c>
    </row>
    <row r="127" spans="1:10" s="6" customFormat="1" ht="21" customHeight="1" x14ac:dyDescent="0.2">
      <c r="A127" s="65" t="s">
        <v>43</v>
      </c>
      <c r="B127" s="66">
        <v>1</v>
      </c>
      <c r="C127" s="66">
        <v>0</v>
      </c>
      <c r="D127" s="66">
        <v>9</v>
      </c>
      <c r="E127" s="66">
        <v>18</v>
      </c>
      <c r="F127" s="66">
        <v>2</v>
      </c>
      <c r="G127" s="66">
        <v>0</v>
      </c>
      <c r="H127" s="66">
        <v>0</v>
      </c>
      <c r="I127" s="66">
        <v>0</v>
      </c>
      <c r="J127" s="84">
        <f>SUM(F127:I127)</f>
        <v>2</v>
      </c>
    </row>
    <row r="128" spans="1:10" s="6" customFormat="1" ht="21" customHeight="1" thickBot="1" x14ac:dyDescent="0.25">
      <c r="A128" s="85" t="s">
        <v>69</v>
      </c>
      <c r="B128" s="86">
        <f>SUM(B126:B127)</f>
        <v>2</v>
      </c>
      <c r="C128" s="86">
        <f t="shared" ref="C128:J128" si="28">SUM(C126:C127)</f>
        <v>0</v>
      </c>
      <c r="D128" s="86">
        <f t="shared" si="28"/>
        <v>29</v>
      </c>
      <c r="E128" s="86">
        <f t="shared" si="28"/>
        <v>63</v>
      </c>
      <c r="F128" s="86">
        <f t="shared" si="28"/>
        <v>11</v>
      </c>
      <c r="G128" s="86">
        <f t="shared" si="28"/>
        <v>0</v>
      </c>
      <c r="H128" s="86">
        <f t="shared" si="28"/>
        <v>0</v>
      </c>
      <c r="I128" s="86">
        <f t="shared" si="28"/>
        <v>0</v>
      </c>
      <c r="J128" s="86">
        <f t="shared" si="28"/>
        <v>11</v>
      </c>
    </row>
    <row r="129" spans="1:10" ht="18" customHeight="1" thickBo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ht="15" customHeight="1" x14ac:dyDescent="0.2">
      <c r="A130" s="92" t="s">
        <v>55</v>
      </c>
      <c r="B130" s="118" t="s">
        <v>0</v>
      </c>
      <c r="C130" s="100" t="s">
        <v>1</v>
      </c>
      <c r="D130" s="100" t="s">
        <v>2</v>
      </c>
      <c r="E130" s="100" t="s">
        <v>3</v>
      </c>
      <c r="F130" s="100" t="s">
        <v>4</v>
      </c>
      <c r="G130" s="100"/>
      <c r="H130" s="100" t="s">
        <v>5</v>
      </c>
      <c r="I130" s="100"/>
      <c r="J130" s="102" t="s">
        <v>6</v>
      </c>
    </row>
    <row r="131" spans="1:10" ht="13.5" thickBot="1" x14ac:dyDescent="0.25">
      <c r="A131" s="93"/>
      <c r="B131" s="119"/>
      <c r="C131" s="101"/>
      <c r="D131" s="101"/>
      <c r="E131" s="101"/>
      <c r="F131" s="2" t="s">
        <v>8</v>
      </c>
      <c r="G131" s="2" t="s">
        <v>9</v>
      </c>
      <c r="H131" s="2" t="s">
        <v>8</v>
      </c>
      <c r="I131" s="2" t="s">
        <v>9</v>
      </c>
      <c r="J131" s="103"/>
    </row>
    <row r="132" spans="1:10" x14ac:dyDescent="0.2">
      <c r="A132" s="3" t="s">
        <v>12</v>
      </c>
      <c r="B132" s="30">
        <v>1</v>
      </c>
      <c r="C132" s="30">
        <v>5</v>
      </c>
      <c r="D132" s="30">
        <v>30</v>
      </c>
      <c r="E132" s="30">
        <v>56</v>
      </c>
      <c r="F132" s="30">
        <v>5</v>
      </c>
      <c r="G132" s="30">
        <v>5</v>
      </c>
      <c r="H132" s="30">
        <v>0</v>
      </c>
      <c r="I132" s="30">
        <v>0</v>
      </c>
      <c r="J132" s="31">
        <f>SUM(F132:I132)</f>
        <v>10</v>
      </c>
    </row>
    <row r="133" spans="1:10" x14ac:dyDescent="0.2">
      <c r="A133" s="3" t="s">
        <v>21</v>
      </c>
      <c r="B133" s="30">
        <v>2</v>
      </c>
      <c r="C133" s="30">
        <v>0</v>
      </c>
      <c r="D133" s="30">
        <v>30</v>
      </c>
      <c r="E133" s="30">
        <v>37</v>
      </c>
      <c r="F133" s="30">
        <v>9</v>
      </c>
      <c r="G133" s="30">
        <v>2</v>
      </c>
      <c r="H133" s="30">
        <v>0</v>
      </c>
      <c r="I133" s="30">
        <v>0</v>
      </c>
      <c r="J133" s="31">
        <f t="shared" ref="J133:J135" si="29">SUM(F133:I133)</f>
        <v>11</v>
      </c>
    </row>
    <row r="134" spans="1:10" x14ac:dyDescent="0.2">
      <c r="A134" s="3" t="s">
        <v>27</v>
      </c>
      <c r="B134" s="30">
        <v>2</v>
      </c>
      <c r="C134" s="30">
        <f>'[1]name of hotels aug.2017'!F636</f>
        <v>0</v>
      </c>
      <c r="D134" s="30">
        <v>49</v>
      </c>
      <c r="E134" s="30">
        <v>67</v>
      </c>
      <c r="F134" s="30">
        <v>30</v>
      </c>
      <c r="G134" s="30">
        <v>0</v>
      </c>
      <c r="H134" s="30">
        <v>0</v>
      </c>
      <c r="I134" s="30">
        <v>0</v>
      </c>
      <c r="J134" s="31">
        <f t="shared" si="29"/>
        <v>30</v>
      </c>
    </row>
    <row r="135" spans="1:10" ht="13.5" thickBot="1" x14ac:dyDescent="0.25">
      <c r="A135" s="3" t="s">
        <v>56</v>
      </c>
      <c r="B135" s="87">
        <v>5</v>
      </c>
      <c r="C135" s="77">
        <v>0</v>
      </c>
      <c r="D135" s="77">
        <v>70</v>
      </c>
      <c r="E135" s="77">
        <v>135</v>
      </c>
      <c r="F135" s="77">
        <v>21</v>
      </c>
      <c r="G135" s="77">
        <v>0</v>
      </c>
      <c r="H135" s="77">
        <v>4</v>
      </c>
      <c r="I135" s="77">
        <v>0</v>
      </c>
      <c r="J135" s="31">
        <f t="shared" si="29"/>
        <v>25</v>
      </c>
    </row>
    <row r="136" spans="1:10" s="6" customFormat="1" ht="21" customHeight="1" thickBot="1" x14ac:dyDescent="0.25">
      <c r="A136" s="55" t="s">
        <v>57</v>
      </c>
      <c r="B136" s="56">
        <f>SUM(B132:B135)</f>
        <v>10</v>
      </c>
      <c r="C136" s="56">
        <f t="shared" ref="C136:J136" si="30">SUM(C132:C135)</f>
        <v>5</v>
      </c>
      <c r="D136" s="56">
        <f t="shared" si="30"/>
        <v>179</v>
      </c>
      <c r="E136" s="56">
        <f t="shared" si="30"/>
        <v>295</v>
      </c>
      <c r="F136" s="56">
        <f t="shared" si="30"/>
        <v>65</v>
      </c>
      <c r="G136" s="56">
        <f t="shared" si="30"/>
        <v>7</v>
      </c>
      <c r="H136" s="56">
        <f t="shared" si="30"/>
        <v>4</v>
      </c>
      <c r="I136" s="56">
        <f t="shared" si="30"/>
        <v>0</v>
      </c>
      <c r="J136" s="56">
        <f t="shared" si="30"/>
        <v>76</v>
      </c>
    </row>
    <row r="137" spans="1:10" ht="18" customHeight="1" thickBot="1" x14ac:dyDescent="0.25">
      <c r="A137" s="7"/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8" customHeight="1" x14ac:dyDescent="0.2">
      <c r="A138" s="36"/>
      <c r="B138" s="100" t="s">
        <v>0</v>
      </c>
      <c r="C138" s="100" t="s">
        <v>1</v>
      </c>
      <c r="D138" s="100" t="s">
        <v>2</v>
      </c>
      <c r="E138" s="100" t="s">
        <v>3</v>
      </c>
      <c r="F138" s="100" t="s">
        <v>4</v>
      </c>
      <c r="G138" s="100"/>
      <c r="H138" s="100" t="s">
        <v>5</v>
      </c>
      <c r="I138" s="100"/>
      <c r="J138" s="102" t="s">
        <v>6</v>
      </c>
    </row>
    <row r="139" spans="1:10" ht="18" customHeight="1" thickBot="1" x14ac:dyDescent="0.25">
      <c r="A139" s="38" t="s">
        <v>75</v>
      </c>
      <c r="B139" s="101"/>
      <c r="C139" s="101"/>
      <c r="D139" s="101"/>
      <c r="E139" s="101"/>
      <c r="F139" s="2" t="s">
        <v>8</v>
      </c>
      <c r="G139" s="2" t="s">
        <v>9</v>
      </c>
      <c r="H139" s="2" t="s">
        <v>8</v>
      </c>
      <c r="I139" s="2" t="s">
        <v>9</v>
      </c>
      <c r="J139" s="103"/>
    </row>
    <row r="140" spans="1:10" ht="18" customHeight="1" thickBot="1" x14ac:dyDescent="0.25">
      <c r="A140" s="60" t="s">
        <v>13</v>
      </c>
      <c r="B140" s="88">
        <v>1</v>
      </c>
      <c r="C140" s="88">
        <v>0</v>
      </c>
      <c r="D140" s="88">
        <v>15</v>
      </c>
      <c r="E140" s="88">
        <v>21</v>
      </c>
      <c r="F140" s="88">
        <v>30</v>
      </c>
      <c r="G140" s="88">
        <v>0</v>
      </c>
      <c r="H140" s="88">
        <v>3</v>
      </c>
      <c r="I140" s="88">
        <v>0</v>
      </c>
      <c r="J140" s="90">
        <f>SUM(F140:I140)</f>
        <v>33</v>
      </c>
    </row>
    <row r="141" spans="1:10" ht="18" customHeight="1" thickBot="1" x14ac:dyDescent="0.25">
      <c r="A141" s="60" t="s">
        <v>71</v>
      </c>
      <c r="B141" s="89">
        <v>1</v>
      </c>
      <c r="C141" s="89">
        <v>15</v>
      </c>
      <c r="D141" s="89">
        <v>0</v>
      </c>
      <c r="E141" s="89">
        <v>100</v>
      </c>
      <c r="F141" s="89">
        <v>11</v>
      </c>
      <c r="G141" s="89">
        <v>0</v>
      </c>
      <c r="H141" s="89">
        <v>3</v>
      </c>
      <c r="I141" s="89">
        <v>0</v>
      </c>
      <c r="J141" s="90">
        <f t="shared" ref="J141" si="31">SUM(F141:I141)</f>
        <v>14</v>
      </c>
    </row>
    <row r="142" spans="1:10" ht="18" customHeight="1" thickBot="1" x14ac:dyDescent="0.25">
      <c r="A142" s="55" t="s">
        <v>80</v>
      </c>
      <c r="B142" s="56">
        <f>B140+B141</f>
        <v>2</v>
      </c>
      <c r="C142" s="56">
        <f t="shared" ref="C142:E142" si="32">C140+C141</f>
        <v>15</v>
      </c>
      <c r="D142" s="56">
        <f t="shared" si="32"/>
        <v>15</v>
      </c>
      <c r="E142" s="56">
        <f t="shared" si="32"/>
        <v>121</v>
      </c>
      <c r="F142" s="56">
        <f>F140+F141</f>
        <v>41</v>
      </c>
      <c r="G142" s="56">
        <f t="shared" ref="G142:I142" si="33">G140+G141</f>
        <v>0</v>
      </c>
      <c r="H142" s="56">
        <f t="shared" si="33"/>
        <v>6</v>
      </c>
      <c r="I142" s="56">
        <f t="shared" si="33"/>
        <v>0</v>
      </c>
      <c r="J142" s="56">
        <f>J140+J141</f>
        <v>47</v>
      </c>
    </row>
    <row r="143" spans="1:10" ht="18" customHeight="1" x14ac:dyDescent="0.2">
      <c r="A143" s="15"/>
      <c r="B143" s="49"/>
      <c r="C143" s="49"/>
      <c r="D143" s="49"/>
      <c r="E143" s="49"/>
      <c r="F143" s="49"/>
      <c r="G143" s="49"/>
      <c r="H143" s="49"/>
      <c r="I143" s="49"/>
      <c r="J143" s="50"/>
    </row>
    <row r="144" spans="1:10" x14ac:dyDescent="0.2">
      <c r="A144" s="51"/>
      <c r="B144" s="120" t="s">
        <v>0</v>
      </c>
      <c r="C144" s="120" t="s">
        <v>1</v>
      </c>
      <c r="D144" s="120" t="s">
        <v>2</v>
      </c>
      <c r="E144" s="120" t="s">
        <v>3</v>
      </c>
      <c r="F144" s="120" t="s">
        <v>4</v>
      </c>
      <c r="G144" s="120"/>
      <c r="H144" s="120" t="s">
        <v>5</v>
      </c>
      <c r="I144" s="120"/>
      <c r="J144" s="124" t="s">
        <v>6</v>
      </c>
    </row>
    <row r="145" spans="1:10" ht="13.5" thickBot="1" x14ac:dyDescent="0.25">
      <c r="A145" s="37" t="s">
        <v>58</v>
      </c>
      <c r="B145" s="101"/>
      <c r="C145" s="101"/>
      <c r="D145" s="101"/>
      <c r="E145" s="101"/>
      <c r="F145" s="2" t="s">
        <v>8</v>
      </c>
      <c r="G145" s="2" t="s">
        <v>9</v>
      </c>
      <c r="H145" s="2" t="s">
        <v>8</v>
      </c>
      <c r="I145" s="2" t="s">
        <v>9</v>
      </c>
      <c r="J145" s="103"/>
    </row>
    <row r="146" spans="1:10" ht="13.5" thickBot="1" x14ac:dyDescent="0.25">
      <c r="A146" s="11" t="s">
        <v>56</v>
      </c>
      <c r="B146" s="91">
        <v>19</v>
      </c>
      <c r="C146" s="91">
        <v>0</v>
      </c>
      <c r="D146" s="91">
        <v>734</v>
      </c>
      <c r="E146" s="91">
        <v>1400</v>
      </c>
      <c r="F146" s="91">
        <v>131</v>
      </c>
      <c r="G146" s="91">
        <v>3</v>
      </c>
      <c r="H146" s="91">
        <v>56</v>
      </c>
      <c r="I146" s="91">
        <v>0</v>
      </c>
      <c r="J146" s="81">
        <f t="shared" ref="J146" si="34">SUM(F146:I146)</f>
        <v>190</v>
      </c>
    </row>
    <row r="147" spans="1:10" ht="13.5" thickBot="1" x14ac:dyDescent="0.25">
      <c r="A147" s="7"/>
      <c r="B147" s="18"/>
      <c r="C147" s="18"/>
      <c r="D147" s="18"/>
      <c r="E147" s="18"/>
      <c r="F147" s="18"/>
      <c r="G147" s="18"/>
      <c r="H147" s="18"/>
      <c r="I147" s="18"/>
      <c r="J147" s="19"/>
    </row>
    <row r="148" spans="1:10" s="6" customFormat="1" ht="21" customHeight="1" thickBot="1" x14ac:dyDescent="0.25">
      <c r="A148" s="28" t="s">
        <v>59</v>
      </c>
      <c r="B148" s="35">
        <f>SUM(B19,B31,B46,B53,B65,B73,B81,B89,B96,B103,B110,B122,B128,B136,B142,B146)</f>
        <v>607</v>
      </c>
      <c r="C148" s="35">
        <f t="shared" ref="C148:I148" si="35">SUM(C19,C31,C46,C53,C65,C73,C81,C89,C96,C103,C110,C122,C128,C136,C142,C146)</f>
        <v>3597</v>
      </c>
      <c r="D148" s="35">
        <f t="shared" si="35"/>
        <v>29981</v>
      </c>
      <c r="E148" s="35">
        <f t="shared" si="35"/>
        <v>55866</v>
      </c>
      <c r="F148" s="35">
        <f t="shared" si="35"/>
        <v>16587</v>
      </c>
      <c r="G148" s="35">
        <f>SUM(G19,G31,G46,G53,G65,G73,G81,G89,G96,G103,G110,G122,G128,G136,G142,G146)</f>
        <v>1860</v>
      </c>
      <c r="H148" s="35">
        <f t="shared" si="35"/>
        <v>2884</v>
      </c>
      <c r="I148" s="35">
        <f t="shared" si="35"/>
        <v>504</v>
      </c>
      <c r="J148" s="35">
        <f>SUM(J19,J31,J46,J53,J65,J73,J81,J89,J96,J103,J110,J122,J128,J136,J142,J146)</f>
        <v>21835</v>
      </c>
    </row>
    <row r="149" spans="1:10" x14ac:dyDescent="0.2">
      <c r="A149" s="13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">
      <c r="A150" s="15"/>
      <c r="B150" s="9"/>
      <c r="C150" s="9"/>
      <c r="D150" s="9"/>
      <c r="E150" s="9"/>
      <c r="F150" s="9"/>
      <c r="G150" s="9"/>
      <c r="H150" s="9"/>
      <c r="I150" s="9"/>
      <c r="J150" s="9"/>
    </row>
    <row r="151" spans="1:10" ht="16.5" thickBot="1" x14ac:dyDescent="0.3">
      <c r="A151" s="125" t="s">
        <v>60</v>
      </c>
      <c r="B151" s="125"/>
      <c r="C151" s="125"/>
      <c r="D151" s="125"/>
      <c r="E151" s="125"/>
      <c r="F151" s="125"/>
      <c r="G151" s="125"/>
      <c r="H151" s="125"/>
      <c r="I151" s="125"/>
      <c r="J151" s="125"/>
    </row>
    <row r="152" spans="1:10" s="6" customFormat="1" ht="22.5" customHeight="1" x14ac:dyDescent="0.2">
      <c r="A152" s="122" t="s">
        <v>60</v>
      </c>
      <c r="B152" s="100" t="s">
        <v>0</v>
      </c>
      <c r="C152" s="100" t="s">
        <v>33</v>
      </c>
      <c r="D152" s="100" t="s">
        <v>2</v>
      </c>
      <c r="E152" s="100" t="s">
        <v>3</v>
      </c>
      <c r="F152" s="100" t="s">
        <v>4</v>
      </c>
      <c r="G152" s="100"/>
      <c r="H152" s="100" t="s">
        <v>5</v>
      </c>
      <c r="I152" s="100"/>
      <c r="J152" s="102" t="s">
        <v>6</v>
      </c>
    </row>
    <row r="153" spans="1:10" ht="13.5" thickBot="1" x14ac:dyDescent="0.25">
      <c r="A153" s="123"/>
      <c r="B153" s="101"/>
      <c r="C153" s="101"/>
      <c r="D153" s="101"/>
      <c r="E153" s="101"/>
      <c r="F153" s="2" t="s">
        <v>8</v>
      </c>
      <c r="G153" s="2" t="s">
        <v>9</v>
      </c>
      <c r="H153" s="2" t="s">
        <v>8</v>
      </c>
      <c r="I153" s="2" t="s">
        <v>9</v>
      </c>
      <c r="J153" s="103"/>
    </row>
    <row r="154" spans="1:10" ht="15.75" customHeight="1" x14ac:dyDescent="0.2">
      <c r="A154" s="10" t="s">
        <v>10</v>
      </c>
      <c r="B154" s="39">
        <f>SUM(B5,B23,B35,B50)</f>
        <v>41</v>
      </c>
      <c r="C154" s="39">
        <f>SUM(C5,C23,C35,C50)</f>
        <v>852</v>
      </c>
      <c r="D154" s="39">
        <f>SUM(D5,D23,D35,D50)</f>
        <v>9441</v>
      </c>
      <c r="E154" s="39">
        <f t="shared" ref="E154:J154" si="36">SUM(E5,E23,E35,E50)</f>
        <v>15226</v>
      </c>
      <c r="F154" s="39">
        <f t="shared" si="36"/>
        <v>9339</v>
      </c>
      <c r="G154" s="39">
        <f t="shared" si="36"/>
        <v>931</v>
      </c>
      <c r="H154" s="39">
        <f t="shared" si="36"/>
        <v>954</v>
      </c>
      <c r="I154" s="39">
        <f t="shared" si="36"/>
        <v>322</v>
      </c>
      <c r="J154" s="39">
        <f t="shared" si="36"/>
        <v>11546</v>
      </c>
    </row>
    <row r="155" spans="1:10" ht="15.75" customHeight="1" x14ac:dyDescent="0.2">
      <c r="A155" s="3" t="s">
        <v>11</v>
      </c>
      <c r="B155" s="30">
        <f>SUM(B6,B24,B36,B51,B114)</f>
        <v>44</v>
      </c>
      <c r="C155" s="30">
        <f t="shared" ref="C155:J155" si="37">SUM(C6,C24,C36,C51,C114)</f>
        <v>374</v>
      </c>
      <c r="D155" s="30">
        <f t="shared" si="37"/>
        <v>4765</v>
      </c>
      <c r="E155" s="30">
        <f t="shared" si="37"/>
        <v>8086</v>
      </c>
      <c r="F155" s="30">
        <f t="shared" si="37"/>
        <v>2386</v>
      </c>
      <c r="G155" s="30">
        <f t="shared" si="37"/>
        <v>359</v>
      </c>
      <c r="H155" s="30">
        <f t="shared" si="37"/>
        <v>298</v>
      </c>
      <c r="I155" s="30">
        <f t="shared" si="37"/>
        <v>82</v>
      </c>
      <c r="J155" s="30">
        <f t="shared" si="37"/>
        <v>3125</v>
      </c>
    </row>
    <row r="156" spans="1:10" ht="15.75" customHeight="1" x14ac:dyDescent="0.2">
      <c r="A156" s="3" t="s">
        <v>12</v>
      </c>
      <c r="B156" s="30">
        <f>SUM(B7,B25,B37,B57,B107,B115,B126,B132,B85,)</f>
        <v>76</v>
      </c>
      <c r="C156" s="30">
        <f t="shared" ref="C156:J156" si="38">SUM(C7,C25,C37,C57,C107,C115,C126,C132,C85,)</f>
        <v>529</v>
      </c>
      <c r="D156" s="30">
        <f t="shared" si="38"/>
        <v>3755</v>
      </c>
      <c r="E156" s="30">
        <f t="shared" si="38"/>
        <v>7034</v>
      </c>
      <c r="F156" s="30">
        <f t="shared" si="38"/>
        <v>1640</v>
      </c>
      <c r="G156" s="30">
        <f t="shared" si="38"/>
        <v>192</v>
      </c>
      <c r="H156" s="30">
        <f t="shared" si="38"/>
        <v>369</v>
      </c>
      <c r="I156" s="30">
        <f t="shared" si="38"/>
        <v>36</v>
      </c>
      <c r="J156" s="30">
        <f t="shared" si="38"/>
        <v>2237</v>
      </c>
    </row>
    <row r="157" spans="1:10" ht="15.75" customHeight="1" x14ac:dyDescent="0.2">
      <c r="A157" s="3" t="s">
        <v>13</v>
      </c>
      <c r="B157" s="30">
        <f>SUM(B8,B38,B52,B58,B69,B77,B93,B100,B108,B116,B140,B26)</f>
        <v>66</v>
      </c>
      <c r="C157" s="30">
        <f t="shared" ref="C157:J157" si="39">SUM(C8,C38,C52,C58,C69,C77,C93,C100,C108,C116,C140,C26)</f>
        <v>197</v>
      </c>
      <c r="D157" s="30">
        <f t="shared" si="39"/>
        <v>2084</v>
      </c>
      <c r="E157" s="30">
        <f t="shared" si="39"/>
        <v>4326</v>
      </c>
      <c r="F157" s="30">
        <f t="shared" si="39"/>
        <v>758</v>
      </c>
      <c r="G157" s="30">
        <f t="shared" si="39"/>
        <v>97</v>
      </c>
      <c r="H157" s="30">
        <f t="shared" si="39"/>
        <v>387</v>
      </c>
      <c r="I157" s="30">
        <f t="shared" si="39"/>
        <v>23</v>
      </c>
      <c r="J157" s="30">
        <f t="shared" si="39"/>
        <v>1265</v>
      </c>
    </row>
    <row r="158" spans="1:10" ht="15.75" customHeight="1" thickBot="1" x14ac:dyDescent="0.25">
      <c r="A158" s="12" t="s">
        <v>14</v>
      </c>
      <c r="B158" s="40">
        <f>SUM(B9,B27,B39,B59,B70,B78,B94,B109,B117)</f>
        <v>63</v>
      </c>
      <c r="C158" s="40">
        <f t="shared" ref="C158:J158" si="40">SUM(C9,C27,C39,C59,C70,C78,C94,C109,C117)</f>
        <v>53</v>
      </c>
      <c r="D158" s="40">
        <f t="shared" si="40"/>
        <v>1617</v>
      </c>
      <c r="E158" s="40">
        <f t="shared" si="40"/>
        <v>3524</v>
      </c>
      <c r="F158" s="40">
        <f t="shared" si="40"/>
        <v>379</v>
      </c>
      <c r="G158" s="40">
        <f t="shared" si="40"/>
        <v>61</v>
      </c>
      <c r="H158" s="40">
        <f t="shared" si="40"/>
        <v>217</v>
      </c>
      <c r="I158" s="40">
        <f t="shared" si="40"/>
        <v>17</v>
      </c>
      <c r="J158" s="40">
        <f t="shared" si="40"/>
        <v>674</v>
      </c>
    </row>
    <row r="159" spans="1:10" ht="13.5" thickBot="1" x14ac:dyDescent="0.25">
      <c r="A159" s="20" t="s">
        <v>61</v>
      </c>
      <c r="B159" s="41">
        <f>SUM(B154:B158)</f>
        <v>290</v>
      </c>
      <c r="C159" s="41">
        <f t="shared" ref="C159:J159" si="41">SUM(C154:C158)</f>
        <v>2005</v>
      </c>
      <c r="D159" s="41">
        <f t="shared" si="41"/>
        <v>21662</v>
      </c>
      <c r="E159" s="41">
        <f t="shared" si="41"/>
        <v>38196</v>
      </c>
      <c r="F159" s="41">
        <f t="shared" si="41"/>
        <v>14502</v>
      </c>
      <c r="G159" s="41">
        <f t="shared" si="41"/>
        <v>1640</v>
      </c>
      <c r="H159" s="41">
        <f t="shared" si="41"/>
        <v>2225</v>
      </c>
      <c r="I159" s="41">
        <f t="shared" si="41"/>
        <v>480</v>
      </c>
      <c r="J159" s="41">
        <f t="shared" si="41"/>
        <v>18847</v>
      </c>
    </row>
    <row r="160" spans="1:10" x14ac:dyDescent="0.2">
      <c r="A160" s="10" t="s">
        <v>79</v>
      </c>
      <c r="B160" s="39">
        <f>B11</f>
        <v>2</v>
      </c>
      <c r="C160" s="39">
        <f t="shared" ref="C160:J160" si="42">C11</f>
        <v>6</v>
      </c>
      <c r="D160" s="39">
        <f t="shared" si="42"/>
        <v>97</v>
      </c>
      <c r="E160" s="39">
        <f t="shared" si="42"/>
        <v>112</v>
      </c>
      <c r="F160" s="39">
        <f t="shared" si="42"/>
        <v>18</v>
      </c>
      <c r="G160" s="39">
        <f t="shared" si="42"/>
        <v>2</v>
      </c>
      <c r="H160" s="39">
        <f t="shared" si="42"/>
        <v>1</v>
      </c>
      <c r="I160" s="39">
        <f t="shared" si="42"/>
        <v>1</v>
      </c>
      <c r="J160" s="39">
        <f t="shared" si="42"/>
        <v>22</v>
      </c>
    </row>
    <row r="161" spans="1:11" x14ac:dyDescent="0.2">
      <c r="A161" s="3" t="s">
        <v>16</v>
      </c>
      <c r="B161" s="30">
        <f>SUM(B12)</f>
        <v>34</v>
      </c>
      <c r="C161" s="30">
        <f t="shared" ref="C161:J161" si="43">SUM(C12)</f>
        <v>0</v>
      </c>
      <c r="D161" s="30">
        <f t="shared" si="43"/>
        <v>1359</v>
      </c>
      <c r="E161" s="30">
        <f t="shared" si="43"/>
        <v>2693</v>
      </c>
      <c r="F161" s="30">
        <f t="shared" si="43"/>
        <v>218</v>
      </c>
      <c r="G161" s="30">
        <f t="shared" si="43"/>
        <v>22</v>
      </c>
      <c r="H161" s="30">
        <f t="shared" si="43"/>
        <v>83</v>
      </c>
      <c r="I161" s="30">
        <f t="shared" si="43"/>
        <v>1</v>
      </c>
      <c r="J161" s="30">
        <f t="shared" si="43"/>
        <v>324</v>
      </c>
    </row>
    <row r="162" spans="1:11" x14ac:dyDescent="0.2">
      <c r="A162" s="3" t="s">
        <v>17</v>
      </c>
      <c r="B162" s="30">
        <f>SUM(B13,B41,B62,B118)</f>
        <v>90</v>
      </c>
      <c r="C162" s="30">
        <f>SUM(C13,C41,C62,C118)</f>
        <v>10</v>
      </c>
      <c r="D162" s="30">
        <f>SUM(D13,D41,D62,D118)</f>
        <v>2962</v>
      </c>
      <c r="E162" s="30">
        <f t="shared" ref="E162:J162" si="44">SUM(E13,E41,E62,E118)</f>
        <v>4458</v>
      </c>
      <c r="F162" s="30">
        <f t="shared" si="44"/>
        <v>513</v>
      </c>
      <c r="G162" s="30">
        <f t="shared" si="44"/>
        <v>51</v>
      </c>
      <c r="H162" s="30">
        <f t="shared" si="44"/>
        <v>156</v>
      </c>
      <c r="I162" s="30">
        <f t="shared" si="44"/>
        <v>0</v>
      </c>
      <c r="J162" s="30">
        <f t="shared" si="44"/>
        <v>720</v>
      </c>
    </row>
    <row r="163" spans="1:11" x14ac:dyDescent="0.2">
      <c r="A163" s="3" t="s">
        <v>18</v>
      </c>
      <c r="B163" s="30">
        <f>SUM(B14)</f>
        <v>5</v>
      </c>
      <c r="C163" s="30">
        <f>SUM(C14)</f>
        <v>486</v>
      </c>
      <c r="D163" s="30">
        <f t="shared" ref="D163:J163" si="45">SUM(D14)</f>
        <v>236</v>
      </c>
      <c r="E163" s="30">
        <f t="shared" si="45"/>
        <v>818</v>
      </c>
      <c r="F163" s="30">
        <f t="shared" si="45"/>
        <v>55</v>
      </c>
      <c r="G163" s="30">
        <f t="shared" si="45"/>
        <v>44</v>
      </c>
      <c r="H163" s="30">
        <f t="shared" si="45"/>
        <v>10</v>
      </c>
      <c r="I163" s="30">
        <f t="shared" si="45"/>
        <v>3</v>
      </c>
      <c r="J163" s="30">
        <f t="shared" si="45"/>
        <v>112</v>
      </c>
    </row>
    <row r="164" spans="1:11" x14ac:dyDescent="0.2">
      <c r="A164" s="3" t="s">
        <v>19</v>
      </c>
      <c r="B164" s="30">
        <f>SUM(B15,B61,B95)</f>
        <v>22</v>
      </c>
      <c r="C164" s="30">
        <f t="shared" ref="C164:J164" si="46">SUM(C15,C61,C95)</f>
        <v>620</v>
      </c>
      <c r="D164" s="30">
        <f t="shared" si="46"/>
        <v>190</v>
      </c>
      <c r="E164" s="30">
        <f t="shared" si="46"/>
        <v>1394</v>
      </c>
      <c r="F164" s="30">
        <f t="shared" si="46"/>
        <v>175</v>
      </c>
      <c r="G164" s="30">
        <f t="shared" si="46"/>
        <v>25</v>
      </c>
      <c r="H164" s="30">
        <f t="shared" si="46"/>
        <v>55</v>
      </c>
      <c r="I164" s="30">
        <f t="shared" si="46"/>
        <v>11</v>
      </c>
      <c r="J164" s="30">
        <f t="shared" si="46"/>
        <v>266</v>
      </c>
    </row>
    <row r="165" spans="1:11" ht="13.5" thickBot="1" x14ac:dyDescent="0.25">
      <c r="A165" s="3" t="s">
        <v>20</v>
      </c>
      <c r="B165" s="30">
        <f>SUM(B16,B42,B71,B141,B63,)</f>
        <v>17</v>
      </c>
      <c r="C165" s="30">
        <f t="shared" ref="C165:I165" si="47">SUM(C16,C42,C71,C141,C63,)</f>
        <v>463</v>
      </c>
      <c r="D165" s="30">
        <f t="shared" si="47"/>
        <v>37</v>
      </c>
      <c r="E165" s="30">
        <f t="shared" si="47"/>
        <v>1091</v>
      </c>
      <c r="F165" s="30">
        <f t="shared" si="47"/>
        <v>164</v>
      </c>
      <c r="G165" s="30">
        <f t="shared" si="47"/>
        <v>20</v>
      </c>
      <c r="H165" s="30">
        <f t="shared" si="47"/>
        <v>88</v>
      </c>
      <c r="I165" s="30">
        <f t="shared" si="47"/>
        <v>6</v>
      </c>
      <c r="J165" s="30">
        <f>SUM(J16,J42,J71,J141,J63,)</f>
        <v>278</v>
      </c>
    </row>
    <row r="166" spans="1:11" ht="13.5" thickBot="1" x14ac:dyDescent="0.25">
      <c r="A166" s="5" t="s">
        <v>62</v>
      </c>
      <c r="B166" s="41">
        <f>SUM(B160:B165)</f>
        <v>170</v>
      </c>
      <c r="C166" s="41">
        <f t="shared" ref="C166:J166" si="48">SUM(C160:C165)</f>
        <v>1585</v>
      </c>
      <c r="D166" s="41">
        <f t="shared" si="48"/>
        <v>4881</v>
      </c>
      <c r="E166" s="41">
        <f t="shared" si="48"/>
        <v>10566</v>
      </c>
      <c r="F166" s="41">
        <f t="shared" si="48"/>
        <v>1143</v>
      </c>
      <c r="G166" s="41">
        <f t="shared" si="48"/>
        <v>164</v>
      </c>
      <c r="H166" s="41">
        <f t="shared" si="48"/>
        <v>393</v>
      </c>
      <c r="I166" s="41">
        <f t="shared" si="48"/>
        <v>22</v>
      </c>
      <c r="J166" s="41">
        <f t="shared" si="48"/>
        <v>1722</v>
      </c>
    </row>
    <row r="167" spans="1:11" x14ac:dyDescent="0.2">
      <c r="A167" s="3" t="s">
        <v>43</v>
      </c>
      <c r="B167" s="30">
        <f>SUM(B18,B30,B43,B64,B80,B86,B101,B119,B127,B133)</f>
        <v>87</v>
      </c>
      <c r="C167" s="30">
        <f t="shared" ref="C167:J167" si="49">SUM(C18,C30,C43,C64,C80,C86,C101,C119,C127,C133)</f>
        <v>6</v>
      </c>
      <c r="D167" s="30">
        <f t="shared" si="49"/>
        <v>1977</v>
      </c>
      <c r="E167" s="30">
        <f t="shared" si="49"/>
        <v>4270</v>
      </c>
      <c r="F167" s="30">
        <f t="shared" si="49"/>
        <v>626</v>
      </c>
      <c r="G167" s="30">
        <f t="shared" si="49"/>
        <v>41</v>
      </c>
      <c r="H167" s="30">
        <f t="shared" si="49"/>
        <v>151</v>
      </c>
      <c r="I167" s="30">
        <f t="shared" si="49"/>
        <v>1</v>
      </c>
      <c r="J167" s="30">
        <f t="shared" si="49"/>
        <v>819</v>
      </c>
    </row>
    <row r="168" spans="1:11" x14ac:dyDescent="0.2">
      <c r="A168" s="3" t="s">
        <v>27</v>
      </c>
      <c r="B168" s="30">
        <f>SUM(B44,B88,B102,B120,B134)</f>
        <v>25</v>
      </c>
      <c r="C168" s="30">
        <f t="shared" ref="C168:J168" si="50">SUM(C44,C88,C102,C120,C134)</f>
        <v>1</v>
      </c>
      <c r="D168" s="30">
        <f t="shared" si="50"/>
        <v>396</v>
      </c>
      <c r="E168" s="30">
        <f t="shared" si="50"/>
        <v>902</v>
      </c>
      <c r="F168" s="30">
        <f t="shared" si="50"/>
        <v>94</v>
      </c>
      <c r="G168" s="30">
        <f t="shared" si="50"/>
        <v>4</v>
      </c>
      <c r="H168" s="30">
        <f t="shared" si="50"/>
        <v>53</v>
      </c>
      <c r="I168" s="30">
        <f t="shared" si="50"/>
        <v>0</v>
      </c>
      <c r="J168" s="30">
        <f t="shared" si="50"/>
        <v>151</v>
      </c>
    </row>
    <row r="169" spans="1:11" ht="13.5" thickBot="1" x14ac:dyDescent="0.25">
      <c r="A169" s="3" t="s">
        <v>56</v>
      </c>
      <c r="B169" s="30">
        <f>SUM(B28,B45,B72,B87,B121,B135,B146)</f>
        <v>35</v>
      </c>
      <c r="C169" s="30">
        <f t="shared" ref="C169:J169" si="51">SUM(C28,C45,C72,C87,C121,C135,C146)</f>
        <v>0</v>
      </c>
      <c r="D169" s="30">
        <f t="shared" si="51"/>
        <v>1065</v>
      </c>
      <c r="E169" s="30">
        <f t="shared" si="51"/>
        <v>1932</v>
      </c>
      <c r="F169" s="30">
        <f t="shared" si="51"/>
        <v>222</v>
      </c>
      <c r="G169" s="30">
        <f t="shared" si="51"/>
        <v>11</v>
      </c>
      <c r="H169" s="30">
        <f t="shared" si="51"/>
        <v>62</v>
      </c>
      <c r="I169" s="30">
        <f t="shared" si="51"/>
        <v>1</v>
      </c>
      <c r="J169" s="30">
        <f t="shared" si="51"/>
        <v>296</v>
      </c>
    </row>
    <row r="170" spans="1:11" ht="13.5" thickBot="1" x14ac:dyDescent="0.25">
      <c r="A170" s="21" t="s">
        <v>36</v>
      </c>
      <c r="B170" s="42">
        <f>SUM(B159,B166,B167:B169)</f>
        <v>607</v>
      </c>
      <c r="C170" s="42">
        <f t="shared" ref="C170:J170" si="52">SUM(C159,C166,C167:C169)</f>
        <v>3597</v>
      </c>
      <c r="D170" s="42">
        <f t="shared" ref="D170:I170" si="53">SUM(D159,D166,D167:D169)</f>
        <v>29981</v>
      </c>
      <c r="E170" s="42">
        <f t="shared" si="53"/>
        <v>55866</v>
      </c>
      <c r="F170" s="42">
        <f t="shared" si="53"/>
        <v>16587</v>
      </c>
      <c r="G170" s="42">
        <f t="shared" si="53"/>
        <v>1860</v>
      </c>
      <c r="H170" s="42">
        <f t="shared" si="53"/>
        <v>2884</v>
      </c>
      <c r="I170" s="42">
        <f t="shared" si="53"/>
        <v>504</v>
      </c>
      <c r="J170" s="42">
        <f t="shared" si="52"/>
        <v>21835</v>
      </c>
      <c r="K170" s="4">
        <f>J170-21832</f>
        <v>3</v>
      </c>
    </row>
    <row r="171" spans="1:11" x14ac:dyDescent="0.2">
      <c r="A171" s="22" t="s">
        <v>63</v>
      </c>
      <c r="C171" s="4"/>
      <c r="D171" s="4"/>
      <c r="E171" s="4"/>
      <c r="F171" s="4"/>
      <c r="G171" s="23"/>
      <c r="H171" s="23"/>
      <c r="I171" s="23"/>
      <c r="J171" s="4"/>
    </row>
    <row r="172" spans="1:11" x14ac:dyDescent="0.2">
      <c r="A172" s="1" t="s">
        <v>64</v>
      </c>
      <c r="B172" s="4"/>
      <c r="C172" s="4"/>
      <c r="D172" s="4"/>
      <c r="E172" s="4"/>
      <c r="F172" s="4"/>
      <c r="G172" s="4"/>
      <c r="H172" s="4"/>
      <c r="I172" s="4"/>
      <c r="J172" s="1" t="s">
        <v>70</v>
      </c>
    </row>
    <row r="173" spans="1:1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">
      <c r="G174" s="4"/>
      <c r="H174" s="4"/>
      <c r="I174" s="4"/>
    </row>
    <row r="175" spans="1:11" x14ac:dyDescent="0.2">
      <c r="F175" s="4"/>
      <c r="G175" s="4"/>
      <c r="H175" s="4"/>
    </row>
    <row r="176" spans="1:11" x14ac:dyDescent="0.2">
      <c r="F176" s="4"/>
      <c r="G176" s="4"/>
      <c r="I176" s="4"/>
      <c r="J176" s="4"/>
    </row>
    <row r="177" spans="1:9" x14ac:dyDescent="0.2">
      <c r="G177" s="4"/>
    </row>
    <row r="178" spans="1:9" ht="14.25" customHeight="1" x14ac:dyDescent="0.2">
      <c r="A178" s="121" t="s">
        <v>65</v>
      </c>
      <c r="B178" s="121" t="s">
        <v>0</v>
      </c>
      <c r="C178" s="121" t="s">
        <v>2</v>
      </c>
      <c r="D178" s="121" t="s">
        <v>3</v>
      </c>
    </row>
    <row r="179" spans="1:9" ht="12.75" customHeight="1" x14ac:dyDescent="0.2">
      <c r="A179" s="121"/>
      <c r="B179" s="121"/>
      <c r="C179" s="121"/>
      <c r="D179" s="121"/>
    </row>
    <row r="180" spans="1:9" ht="15.75" x14ac:dyDescent="0.2">
      <c r="A180" s="24" t="s">
        <v>7</v>
      </c>
      <c r="B180" s="25">
        <f>B19</f>
        <v>361</v>
      </c>
      <c r="C180" s="25">
        <f>D19</f>
        <v>16551</v>
      </c>
      <c r="D180" s="25">
        <f>E19</f>
        <v>31572</v>
      </c>
      <c r="I180" s="4"/>
    </row>
    <row r="181" spans="1:9" ht="15.75" x14ac:dyDescent="0.2">
      <c r="A181" s="24" t="s">
        <v>23</v>
      </c>
      <c r="B181" s="25">
        <f>B31</f>
        <v>53</v>
      </c>
      <c r="C181" s="25">
        <f>D31</f>
        <v>2852</v>
      </c>
      <c r="D181" s="25">
        <f>E31</f>
        <v>4816</v>
      </c>
    </row>
    <row r="182" spans="1:9" ht="15.75" x14ac:dyDescent="0.2">
      <c r="A182" s="24" t="s">
        <v>26</v>
      </c>
      <c r="B182" s="25">
        <f>B46</f>
        <v>88</v>
      </c>
      <c r="C182" s="25">
        <f>D46</f>
        <v>5902</v>
      </c>
      <c r="D182" s="25">
        <f>E46</f>
        <v>11256</v>
      </c>
    </row>
    <row r="183" spans="1:9" ht="15.75" x14ac:dyDescent="0.2">
      <c r="A183" s="24" t="s">
        <v>30</v>
      </c>
      <c r="B183" s="25">
        <f>B53</f>
        <v>10</v>
      </c>
      <c r="C183" s="25">
        <f>D53</f>
        <v>2325</v>
      </c>
      <c r="D183" s="25">
        <f>E53</f>
        <v>3422</v>
      </c>
      <c r="I183" s="4"/>
    </row>
    <row r="184" spans="1:9" ht="15.75" x14ac:dyDescent="0.2">
      <c r="A184" s="24" t="s">
        <v>34</v>
      </c>
      <c r="B184" s="25">
        <f>B65</f>
        <v>16</v>
      </c>
      <c r="C184" s="25">
        <f>D65</f>
        <v>362</v>
      </c>
      <c r="D184" s="25">
        <f>E65</f>
        <v>959</v>
      </c>
    </row>
    <row r="185" spans="1:9" ht="15.75" x14ac:dyDescent="0.2">
      <c r="A185" s="24" t="s">
        <v>39</v>
      </c>
      <c r="B185" s="25">
        <f>B73</f>
        <v>7</v>
      </c>
      <c r="C185" s="25">
        <f>D73</f>
        <v>93</v>
      </c>
      <c r="D185" s="25">
        <f>E73</f>
        <v>243</v>
      </c>
    </row>
    <row r="186" spans="1:9" ht="15.75" x14ac:dyDescent="0.2">
      <c r="A186" s="24" t="s">
        <v>42</v>
      </c>
      <c r="B186" s="25">
        <f>B81</f>
        <v>6</v>
      </c>
      <c r="C186" s="25">
        <f>D81</f>
        <v>94</v>
      </c>
      <c r="D186" s="25">
        <f>E81</f>
        <v>140</v>
      </c>
    </row>
    <row r="187" spans="1:9" ht="15.75" x14ac:dyDescent="0.2">
      <c r="A187" s="24" t="s">
        <v>45</v>
      </c>
      <c r="B187" s="25">
        <f>B89</f>
        <v>4</v>
      </c>
      <c r="C187" s="25">
        <f>D89</f>
        <v>90</v>
      </c>
      <c r="D187" s="25">
        <f>E89</f>
        <v>212</v>
      </c>
    </row>
    <row r="188" spans="1:9" ht="15.75" x14ac:dyDescent="0.2">
      <c r="A188" s="24" t="s">
        <v>47</v>
      </c>
      <c r="B188" s="25">
        <f>B96</f>
        <v>5</v>
      </c>
      <c r="C188" s="25">
        <f>D96</f>
        <v>98</v>
      </c>
      <c r="D188" s="25">
        <f>E96</f>
        <v>210</v>
      </c>
    </row>
    <row r="189" spans="1:9" ht="15.75" x14ac:dyDescent="0.2">
      <c r="A189" s="24" t="s">
        <v>49</v>
      </c>
      <c r="B189" s="25">
        <f>B103</f>
        <v>2</v>
      </c>
      <c r="C189" s="25">
        <f>D103</f>
        <v>40</v>
      </c>
      <c r="D189" s="25">
        <f>E103</f>
        <v>84</v>
      </c>
      <c r="E189" s="4"/>
    </row>
    <row r="190" spans="1:9" ht="15.75" x14ac:dyDescent="0.2">
      <c r="A190" s="24" t="s">
        <v>74</v>
      </c>
      <c r="B190" s="25">
        <f>B110</f>
        <v>3</v>
      </c>
      <c r="C190" s="25">
        <f>D110</f>
        <v>50</v>
      </c>
      <c r="D190" s="25">
        <f>E110</f>
        <v>103</v>
      </c>
    </row>
    <row r="191" spans="1:9" ht="15.75" x14ac:dyDescent="0.2">
      <c r="A191" s="24" t="s">
        <v>52</v>
      </c>
      <c r="B191" s="25">
        <f>B122</f>
        <v>19</v>
      </c>
      <c r="C191" s="25">
        <f>D122</f>
        <v>567</v>
      </c>
      <c r="D191" s="25">
        <f>E122</f>
        <v>970</v>
      </c>
    </row>
    <row r="192" spans="1:9" ht="15.75" x14ac:dyDescent="0.2">
      <c r="A192" s="24" t="s">
        <v>54</v>
      </c>
      <c r="B192" s="25">
        <f>B128</f>
        <v>2</v>
      </c>
      <c r="C192" s="25">
        <f>D128</f>
        <v>29</v>
      </c>
      <c r="D192" s="25">
        <f>E128</f>
        <v>63</v>
      </c>
    </row>
    <row r="193" spans="1:4" ht="15.75" x14ac:dyDescent="0.2">
      <c r="A193" s="24" t="s">
        <v>55</v>
      </c>
      <c r="B193" s="25">
        <f>B136</f>
        <v>10</v>
      </c>
      <c r="C193" s="25">
        <f>D136</f>
        <v>179</v>
      </c>
      <c r="D193" s="25">
        <f>E136</f>
        <v>295</v>
      </c>
    </row>
    <row r="194" spans="1:4" ht="15.75" x14ac:dyDescent="0.2">
      <c r="A194" s="24" t="s">
        <v>75</v>
      </c>
      <c r="B194" s="25">
        <f>B142</f>
        <v>2</v>
      </c>
      <c r="C194" s="25">
        <f>D142</f>
        <v>15</v>
      </c>
      <c r="D194" s="25">
        <f>E142</f>
        <v>121</v>
      </c>
    </row>
    <row r="195" spans="1:4" ht="15.75" x14ac:dyDescent="0.2">
      <c r="A195" s="24" t="s">
        <v>58</v>
      </c>
      <c r="B195" s="25">
        <f>B146</f>
        <v>19</v>
      </c>
      <c r="C195" s="25">
        <f>D146</f>
        <v>734</v>
      </c>
      <c r="D195" s="25">
        <f>E146</f>
        <v>1400</v>
      </c>
    </row>
    <row r="196" spans="1:4" ht="19.5" x14ac:dyDescent="0.35">
      <c r="A196" s="26" t="s">
        <v>36</v>
      </c>
      <c r="B196" s="27">
        <f>SUM(B180:B195)</f>
        <v>607</v>
      </c>
      <c r="C196" s="27">
        <f>SUM(C180:C195)</f>
        <v>29981</v>
      </c>
      <c r="D196" s="27">
        <f>SUM(D180:D195)</f>
        <v>55866</v>
      </c>
    </row>
    <row r="197" spans="1:4" x14ac:dyDescent="0.2">
      <c r="B197" s="4"/>
      <c r="D197" s="4"/>
    </row>
    <row r="198" spans="1:4" x14ac:dyDescent="0.2">
      <c r="B198" s="4"/>
      <c r="C198" s="4"/>
      <c r="D198" s="4"/>
    </row>
  </sheetData>
  <autoFilter ref="A1:A198" xr:uid="{AB9ACCFF-3BDC-4360-9314-F5A8169E3E5E}"/>
  <mergeCells count="135">
    <mergeCell ref="H144:I144"/>
    <mergeCell ref="A178:A179"/>
    <mergeCell ref="A152:A153"/>
    <mergeCell ref="J130:J131"/>
    <mergeCell ref="B130:B131"/>
    <mergeCell ref="C130:C131"/>
    <mergeCell ref="D130:D131"/>
    <mergeCell ref="E130:E131"/>
    <mergeCell ref="F130:G130"/>
    <mergeCell ref="H130:I130"/>
    <mergeCell ref="B178:B179"/>
    <mergeCell ref="C178:C179"/>
    <mergeCell ref="D178:D179"/>
    <mergeCell ref="J144:J145"/>
    <mergeCell ref="A151:J151"/>
    <mergeCell ref="B152:B153"/>
    <mergeCell ref="C152:C153"/>
    <mergeCell ref="D152:D153"/>
    <mergeCell ref="E152:E153"/>
    <mergeCell ref="F152:G152"/>
    <mergeCell ref="H152:I152"/>
    <mergeCell ref="J152:J153"/>
    <mergeCell ref="B144:B145"/>
    <mergeCell ref="C144:C145"/>
    <mergeCell ref="D144:D145"/>
    <mergeCell ref="E144:E145"/>
    <mergeCell ref="F144:G144"/>
    <mergeCell ref="J91:J92"/>
    <mergeCell ref="B98:B99"/>
    <mergeCell ref="C98:C99"/>
    <mergeCell ref="D98:D99"/>
    <mergeCell ref="E98:E99"/>
    <mergeCell ref="F98:G98"/>
    <mergeCell ref="H98:I98"/>
    <mergeCell ref="J98:J99"/>
    <mergeCell ref="B91:B92"/>
    <mergeCell ref="C91:C92"/>
    <mergeCell ref="D91:D92"/>
    <mergeCell ref="E91:E92"/>
    <mergeCell ref="F91:G91"/>
    <mergeCell ref="H91:I91"/>
    <mergeCell ref="B105:B106"/>
    <mergeCell ref="C105:C106"/>
    <mergeCell ref="D105:D106"/>
    <mergeCell ref="E105:E106"/>
    <mergeCell ref="F105:G105"/>
    <mergeCell ref="H105:I105"/>
    <mergeCell ref="J105:J106"/>
    <mergeCell ref="J75:J76"/>
    <mergeCell ref="B83:B84"/>
    <mergeCell ref="C83:C84"/>
    <mergeCell ref="D83:D84"/>
    <mergeCell ref="E83:E84"/>
    <mergeCell ref="F83:G83"/>
    <mergeCell ref="H83:I83"/>
    <mergeCell ref="J83:J84"/>
    <mergeCell ref="B75:B76"/>
    <mergeCell ref="C75:C76"/>
    <mergeCell ref="D75:D76"/>
    <mergeCell ref="E75:E76"/>
    <mergeCell ref="F75:G75"/>
    <mergeCell ref="H75:I75"/>
    <mergeCell ref="J55:J56"/>
    <mergeCell ref="B67:B68"/>
    <mergeCell ref="C67:C68"/>
    <mergeCell ref="D67:D68"/>
    <mergeCell ref="E67:E68"/>
    <mergeCell ref="F67:G67"/>
    <mergeCell ref="H67:I67"/>
    <mergeCell ref="J67:J68"/>
    <mergeCell ref="B55:B56"/>
    <mergeCell ref="C55:C56"/>
    <mergeCell ref="D55:D56"/>
    <mergeCell ref="E55:E56"/>
    <mergeCell ref="F55:G55"/>
    <mergeCell ref="H55:I55"/>
    <mergeCell ref="F21:G21"/>
    <mergeCell ref="H21:I21"/>
    <mergeCell ref="J48:J49"/>
    <mergeCell ref="B48:B49"/>
    <mergeCell ref="C48:C49"/>
    <mergeCell ref="D48:D49"/>
    <mergeCell ref="E48:E49"/>
    <mergeCell ref="F48:G48"/>
    <mergeCell ref="H48:I48"/>
    <mergeCell ref="J21:J22"/>
    <mergeCell ref="B33:B34"/>
    <mergeCell ref="C33:C34"/>
    <mergeCell ref="D33:D34"/>
    <mergeCell ref="E33:E34"/>
    <mergeCell ref="F33:G33"/>
    <mergeCell ref="H33:I33"/>
    <mergeCell ref="J33:J34"/>
    <mergeCell ref="A1:J1"/>
    <mergeCell ref="A2:J2"/>
    <mergeCell ref="B3:B4"/>
    <mergeCell ref="C3:C4"/>
    <mergeCell ref="D3:D4"/>
    <mergeCell ref="E3:E4"/>
    <mergeCell ref="F3:G3"/>
    <mergeCell ref="H3:I3"/>
    <mergeCell ref="J3:J4"/>
    <mergeCell ref="F138:G138"/>
    <mergeCell ref="H138:I138"/>
    <mergeCell ref="J138:J139"/>
    <mergeCell ref="A112:A113"/>
    <mergeCell ref="F112:G112"/>
    <mergeCell ref="H112:I112"/>
    <mergeCell ref="J112:J113"/>
    <mergeCell ref="E112:E113"/>
    <mergeCell ref="D112:D113"/>
    <mergeCell ref="C112:C113"/>
    <mergeCell ref="B112:B113"/>
    <mergeCell ref="A124:A125"/>
    <mergeCell ref="A130:A131"/>
    <mergeCell ref="B124:B125"/>
    <mergeCell ref="C124:C125"/>
    <mergeCell ref="D124:D125"/>
    <mergeCell ref="E124:E125"/>
    <mergeCell ref="F124:G124"/>
    <mergeCell ref="H124:I124"/>
    <mergeCell ref="J124:J125"/>
    <mergeCell ref="A75:A76"/>
    <mergeCell ref="A33:A34"/>
    <mergeCell ref="A48:A49"/>
    <mergeCell ref="A21:A22"/>
    <mergeCell ref="A3:A4"/>
    <mergeCell ref="B138:B139"/>
    <mergeCell ref="C138:C139"/>
    <mergeCell ref="D138:D139"/>
    <mergeCell ref="E138:E139"/>
    <mergeCell ref="B21:B22"/>
    <mergeCell ref="C21:C22"/>
    <mergeCell ref="D21:D22"/>
    <mergeCell ref="E21:E22"/>
  </mergeCells>
  <pageMargins left="0.3" right="0.18" top="0.38" bottom="0.88" header="0.33" footer="0.3"/>
  <pageSetup scale="95" orientation="portrait" r:id="rId1"/>
  <ignoredErrors>
    <ignoredError sqref="B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2023-02-12T10:22:24Z</dcterms:modified>
</cp:coreProperties>
</file>