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 filterPrivacy="1"/>
  <xr:revisionPtr revIDLastSave="0" documentId="13_ncr:1_{3C567D5E-01CD-47FA-BB1F-C2DF0B758BD8}" xr6:coauthVersionLast="36" xr6:coauthVersionMax="46" xr10:uidLastSave="{00000000-0000-0000-0000-000000000000}"/>
  <bookViews>
    <workbookView xWindow="0" yWindow="0" windowWidth="22260" windowHeight="11925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Sheet1!$A$1:$A$206</definedName>
    <definedName name="_xlnm.Print_Area" localSheetId="0">Sheet1!$A:$J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5" i="1" l="1"/>
  <c r="C149" i="1"/>
  <c r="D149" i="1"/>
  <c r="E149" i="1"/>
  <c r="F149" i="1"/>
  <c r="G149" i="1"/>
  <c r="H149" i="1"/>
  <c r="I149" i="1"/>
  <c r="J149" i="1"/>
  <c r="B149" i="1"/>
  <c r="C142" i="1"/>
  <c r="D142" i="1"/>
  <c r="E142" i="1"/>
  <c r="F142" i="1"/>
  <c r="G142" i="1"/>
  <c r="H142" i="1"/>
  <c r="I142" i="1"/>
  <c r="J142" i="1"/>
  <c r="B142" i="1"/>
  <c r="C133" i="1"/>
  <c r="D133" i="1"/>
  <c r="E133" i="1"/>
  <c r="F133" i="1"/>
  <c r="G133" i="1"/>
  <c r="H133" i="1"/>
  <c r="I133" i="1"/>
  <c r="J133" i="1"/>
  <c r="B133" i="1"/>
  <c r="C126" i="1"/>
  <c r="D126" i="1"/>
  <c r="E126" i="1"/>
  <c r="F126" i="1"/>
  <c r="G126" i="1"/>
  <c r="H126" i="1"/>
  <c r="I126" i="1"/>
  <c r="J126" i="1"/>
  <c r="B126" i="1"/>
  <c r="C114" i="1"/>
  <c r="D114" i="1"/>
  <c r="E114" i="1"/>
  <c r="F114" i="1"/>
  <c r="G114" i="1"/>
  <c r="H114" i="1"/>
  <c r="I114" i="1"/>
  <c r="J114" i="1"/>
  <c r="B114" i="1"/>
  <c r="C106" i="1"/>
  <c r="D106" i="1"/>
  <c r="E106" i="1"/>
  <c r="F106" i="1"/>
  <c r="G106" i="1"/>
  <c r="H106" i="1"/>
  <c r="I106" i="1"/>
  <c r="J106" i="1"/>
  <c r="B106" i="1"/>
  <c r="C99" i="1"/>
  <c r="D99" i="1"/>
  <c r="E99" i="1"/>
  <c r="F99" i="1"/>
  <c r="G99" i="1"/>
  <c r="H99" i="1"/>
  <c r="I99" i="1"/>
  <c r="J99" i="1"/>
  <c r="B99" i="1"/>
  <c r="C92" i="1"/>
  <c r="D92" i="1"/>
  <c r="E92" i="1"/>
  <c r="F92" i="1"/>
  <c r="G92" i="1"/>
  <c r="H92" i="1"/>
  <c r="I92" i="1"/>
  <c r="J92" i="1"/>
  <c r="B92" i="1"/>
  <c r="C82" i="1"/>
  <c r="D82" i="1"/>
  <c r="E82" i="1"/>
  <c r="F82" i="1"/>
  <c r="G82" i="1"/>
  <c r="H82" i="1"/>
  <c r="I82" i="1"/>
  <c r="J82" i="1"/>
  <c r="B82" i="1"/>
  <c r="C75" i="1"/>
  <c r="D75" i="1"/>
  <c r="E75" i="1"/>
  <c r="F75" i="1"/>
  <c r="G75" i="1"/>
  <c r="H75" i="1"/>
  <c r="I75" i="1"/>
  <c r="J75" i="1"/>
  <c r="B75" i="1"/>
  <c r="C67" i="1"/>
  <c r="D67" i="1"/>
  <c r="E67" i="1"/>
  <c r="F67" i="1"/>
  <c r="G67" i="1"/>
  <c r="H67" i="1"/>
  <c r="I67" i="1"/>
  <c r="J67" i="1"/>
  <c r="B67" i="1"/>
  <c r="C55" i="1"/>
  <c r="D55" i="1"/>
  <c r="E55" i="1"/>
  <c r="F55" i="1"/>
  <c r="G55" i="1"/>
  <c r="H55" i="1"/>
  <c r="I55" i="1"/>
  <c r="J55" i="1"/>
  <c r="B55" i="1"/>
  <c r="C49" i="1"/>
  <c r="D49" i="1"/>
  <c r="E49" i="1"/>
  <c r="F49" i="1"/>
  <c r="G49" i="1"/>
  <c r="H49" i="1"/>
  <c r="I49" i="1"/>
  <c r="J49" i="1"/>
  <c r="B49" i="1"/>
  <c r="C34" i="1"/>
  <c r="D34" i="1"/>
  <c r="E34" i="1"/>
  <c r="F34" i="1"/>
  <c r="G34" i="1"/>
  <c r="H34" i="1"/>
  <c r="I34" i="1"/>
  <c r="J34" i="1"/>
  <c r="B34" i="1"/>
  <c r="C21" i="1"/>
  <c r="D21" i="1"/>
  <c r="E21" i="1"/>
  <c r="F21" i="1"/>
  <c r="G21" i="1"/>
  <c r="H21" i="1"/>
  <c r="I21" i="1"/>
  <c r="J21" i="1"/>
  <c r="B21" i="1"/>
  <c r="J19" i="1"/>
  <c r="J10" i="1"/>
  <c r="J5" i="1" l="1"/>
  <c r="J131" i="1"/>
  <c r="D177" i="1" l="1"/>
  <c r="E177" i="1"/>
  <c r="F177" i="1"/>
  <c r="G177" i="1"/>
  <c r="H177" i="1"/>
  <c r="D176" i="1"/>
  <c r="E176" i="1"/>
  <c r="F176" i="1"/>
  <c r="G176" i="1"/>
  <c r="H176" i="1"/>
  <c r="I176" i="1"/>
  <c r="B176" i="1"/>
  <c r="B177" i="1"/>
  <c r="B171" i="1"/>
  <c r="B170" i="1"/>
  <c r="B169" i="1"/>
  <c r="B168" i="1"/>
  <c r="B161" i="1"/>
  <c r="B19" i="1"/>
  <c r="C19" i="1"/>
  <c r="D19" i="1"/>
  <c r="E19" i="1"/>
  <c r="F19" i="1"/>
  <c r="G19" i="1"/>
  <c r="H19" i="1"/>
  <c r="I19" i="1"/>
  <c r="J18" i="1"/>
  <c r="J47" i="1" l="1"/>
  <c r="J74" i="1" l="1"/>
  <c r="J73" i="1"/>
  <c r="J72" i="1"/>
  <c r="J66" i="1"/>
  <c r="J64" i="1"/>
  <c r="J63" i="1"/>
  <c r="J61" i="1"/>
  <c r="J60" i="1"/>
  <c r="J59" i="1"/>
  <c r="J53" i="1"/>
  <c r="J25" i="1"/>
  <c r="J20" i="1"/>
  <c r="J13" i="1"/>
  <c r="J14" i="1"/>
  <c r="J15" i="1"/>
  <c r="J16" i="1"/>
  <c r="J17" i="1"/>
  <c r="J12" i="1"/>
  <c r="J11" i="1"/>
  <c r="J6" i="1"/>
  <c r="J7" i="1"/>
  <c r="J8" i="1"/>
  <c r="J9" i="1"/>
  <c r="E175" i="1"/>
  <c r="F175" i="1"/>
  <c r="H175" i="1"/>
  <c r="C174" i="1"/>
  <c r="D174" i="1"/>
  <c r="E174" i="1"/>
  <c r="F174" i="1"/>
  <c r="G174" i="1"/>
  <c r="H174" i="1"/>
  <c r="I174" i="1"/>
  <c r="C172" i="1"/>
  <c r="D172" i="1"/>
  <c r="E172" i="1"/>
  <c r="F172" i="1"/>
  <c r="G172" i="1"/>
  <c r="H172" i="1"/>
  <c r="D171" i="1"/>
  <c r="E171" i="1"/>
  <c r="F171" i="1"/>
  <c r="G171" i="1"/>
  <c r="H171" i="1"/>
  <c r="I171" i="1"/>
  <c r="C170" i="1"/>
  <c r="D170" i="1"/>
  <c r="E170" i="1"/>
  <c r="F170" i="1"/>
  <c r="G170" i="1"/>
  <c r="H170" i="1"/>
  <c r="I170" i="1"/>
  <c r="D169" i="1"/>
  <c r="E169" i="1"/>
  <c r="F169" i="1"/>
  <c r="G169" i="1"/>
  <c r="H169" i="1"/>
  <c r="I169" i="1"/>
  <c r="C168" i="1"/>
  <c r="D168" i="1"/>
  <c r="E168" i="1"/>
  <c r="F168" i="1"/>
  <c r="G168" i="1"/>
  <c r="H168" i="1"/>
  <c r="I168" i="1"/>
  <c r="C167" i="1"/>
  <c r="D167" i="1"/>
  <c r="E167" i="1"/>
  <c r="F167" i="1"/>
  <c r="G167" i="1"/>
  <c r="H167" i="1"/>
  <c r="I167" i="1"/>
  <c r="D165" i="1"/>
  <c r="F165" i="1"/>
  <c r="D164" i="1"/>
  <c r="E164" i="1"/>
  <c r="F164" i="1"/>
  <c r="G164" i="1"/>
  <c r="H164" i="1"/>
  <c r="C163" i="1"/>
  <c r="D163" i="1"/>
  <c r="E163" i="1"/>
  <c r="F163" i="1"/>
  <c r="G163" i="1"/>
  <c r="H163" i="1"/>
  <c r="C162" i="1"/>
  <c r="D162" i="1"/>
  <c r="E162" i="1"/>
  <c r="F162" i="1"/>
  <c r="G162" i="1"/>
  <c r="H162" i="1"/>
  <c r="C161" i="1"/>
  <c r="D161" i="1"/>
  <c r="E161" i="1"/>
  <c r="F161" i="1"/>
  <c r="G161" i="1"/>
  <c r="H161" i="1"/>
  <c r="I161" i="1"/>
  <c r="J167" i="1" l="1"/>
  <c r="J170" i="1"/>
  <c r="J62" i="1"/>
  <c r="B164" i="1"/>
  <c r="J147" i="1" l="1"/>
  <c r="J138" i="1"/>
  <c r="J88" i="1"/>
  <c r="J168" i="1" s="1"/>
  <c r="J89" i="1"/>
  <c r="J111" i="1"/>
  <c r="J112" i="1"/>
  <c r="J113" i="1"/>
  <c r="J174" i="1" s="1"/>
  <c r="J110" i="1"/>
  <c r="B174" i="1" l="1"/>
  <c r="B32" i="1" l="1"/>
  <c r="F32" i="1"/>
  <c r="J31" i="1"/>
  <c r="H32" i="1"/>
  <c r="G32" i="1"/>
  <c r="E32" i="1"/>
  <c r="D32" i="1"/>
  <c r="C32" i="1"/>
  <c r="J98" i="1" l="1"/>
  <c r="J171" i="1" s="1"/>
  <c r="J105" i="1" l="1"/>
  <c r="J103" i="1"/>
  <c r="J28" i="1" l="1"/>
  <c r="C202" i="1" l="1"/>
  <c r="D202" i="1"/>
  <c r="B202" i="1"/>
  <c r="B198" i="1"/>
  <c r="C62" i="1"/>
  <c r="D62" i="1"/>
  <c r="E62" i="1"/>
  <c r="F62" i="1"/>
  <c r="G62" i="1"/>
  <c r="H62" i="1"/>
  <c r="I62" i="1"/>
  <c r="E43" i="1"/>
  <c r="F43" i="1"/>
  <c r="H43" i="1"/>
  <c r="C10" i="1"/>
  <c r="D10" i="1"/>
  <c r="E10" i="1"/>
  <c r="F10" i="1"/>
  <c r="G10" i="1"/>
  <c r="H10" i="1"/>
  <c r="I10" i="1"/>
  <c r="B10" i="1"/>
  <c r="B167" i="1"/>
  <c r="J146" i="1"/>
  <c r="E173" i="1" l="1"/>
  <c r="F173" i="1"/>
  <c r="D173" i="1"/>
  <c r="G173" i="1"/>
  <c r="H173" i="1"/>
  <c r="F166" i="1"/>
  <c r="F178" i="1" l="1"/>
  <c r="F155" i="1"/>
  <c r="J27" i="1"/>
  <c r="J148" i="1" l="1"/>
  <c r="C198" i="1"/>
  <c r="D198" i="1"/>
  <c r="J137" i="1" l="1"/>
  <c r="J139" i="1"/>
  <c r="J140" i="1"/>
  <c r="J141" i="1"/>
  <c r="D201" i="1"/>
  <c r="C201" i="1"/>
  <c r="C140" i="1"/>
  <c r="C176" i="1" s="1"/>
  <c r="B201" i="1"/>
  <c r="I65" i="1"/>
  <c r="J65" i="1" s="1"/>
  <c r="C64" i="1"/>
  <c r="C169" i="1" s="1"/>
  <c r="B59" i="1"/>
  <c r="B65" i="1"/>
  <c r="B172" i="1" s="1"/>
  <c r="J54" i="1"/>
  <c r="D191" i="1"/>
  <c r="C191" i="1"/>
  <c r="B54" i="1"/>
  <c r="B162" i="1" s="1"/>
  <c r="J153" i="1"/>
  <c r="G87" i="1"/>
  <c r="G175" i="1" s="1"/>
  <c r="G80" i="1"/>
  <c r="G165" i="1" s="1"/>
  <c r="H97" i="1"/>
  <c r="H165" i="1" s="1"/>
  <c r="I120" i="1"/>
  <c r="I125" i="1"/>
  <c r="I177" i="1" s="1"/>
  <c r="I104" i="1"/>
  <c r="I97" i="1"/>
  <c r="I86" i="1"/>
  <c r="I163" i="1" s="1"/>
  <c r="I87" i="1"/>
  <c r="I79" i="1"/>
  <c r="I80" i="1"/>
  <c r="I71" i="1"/>
  <c r="J71" i="1" s="1"/>
  <c r="I45" i="1"/>
  <c r="I162" i="1"/>
  <c r="I29" i="1"/>
  <c r="I165" i="1" s="1"/>
  <c r="I33" i="1"/>
  <c r="D200" i="1"/>
  <c r="C200" i="1"/>
  <c r="B200" i="1"/>
  <c r="J119" i="1"/>
  <c r="C125" i="1"/>
  <c r="C104" i="1"/>
  <c r="C197" i="1"/>
  <c r="B197" i="1"/>
  <c r="C97" i="1"/>
  <c r="C98" i="1"/>
  <c r="C171" i="1" s="1"/>
  <c r="C196" i="1"/>
  <c r="E97" i="1"/>
  <c r="E165" i="1" s="1"/>
  <c r="B97" i="1"/>
  <c r="B165" i="1" s="1"/>
  <c r="C87" i="1"/>
  <c r="D87" i="1"/>
  <c r="D175" i="1" s="1"/>
  <c r="D195" i="1"/>
  <c r="B86" i="1"/>
  <c r="B87" i="1"/>
  <c r="B175" i="1" s="1"/>
  <c r="J81" i="1"/>
  <c r="C79" i="1"/>
  <c r="C164" i="1" s="1"/>
  <c r="C80" i="1"/>
  <c r="C165" i="1" s="1"/>
  <c r="C194" i="1"/>
  <c r="D194" i="1"/>
  <c r="B194" i="1"/>
  <c r="C74" i="1"/>
  <c r="C177" i="1" s="1"/>
  <c r="C193" i="1"/>
  <c r="D193" i="1"/>
  <c r="D190" i="1"/>
  <c r="J132" i="1"/>
  <c r="J130" i="1"/>
  <c r="J121" i="1"/>
  <c r="J122" i="1"/>
  <c r="J169" i="1" s="1"/>
  <c r="J123" i="1"/>
  <c r="J124" i="1"/>
  <c r="J118" i="1"/>
  <c r="J90" i="1"/>
  <c r="J91" i="1"/>
  <c r="J176" i="1" s="1"/>
  <c r="D203" i="1"/>
  <c r="C203" i="1"/>
  <c r="B203" i="1"/>
  <c r="I175" i="1" l="1"/>
  <c r="I172" i="1"/>
  <c r="C175" i="1"/>
  <c r="I164" i="1"/>
  <c r="B62" i="1"/>
  <c r="B192" i="1" s="1"/>
  <c r="B163" i="1"/>
  <c r="J172" i="1"/>
  <c r="C173" i="1"/>
  <c r="I32" i="1"/>
  <c r="D43" i="1"/>
  <c r="D166" i="1"/>
  <c r="D178" i="1" s="1"/>
  <c r="B173" i="1"/>
  <c r="B188" i="1"/>
  <c r="J30" i="1"/>
  <c r="J79" i="1"/>
  <c r="H166" i="1"/>
  <c r="G43" i="1"/>
  <c r="B189" i="1"/>
  <c r="J29" i="1"/>
  <c r="H155" i="1"/>
  <c r="C43" i="1"/>
  <c r="C166" i="1"/>
  <c r="B195" i="1"/>
  <c r="B196" i="1"/>
  <c r="B43" i="1"/>
  <c r="B193" i="1"/>
  <c r="E166" i="1"/>
  <c r="E178" i="1" s="1"/>
  <c r="E155" i="1"/>
  <c r="I43" i="1"/>
  <c r="B191" i="1"/>
  <c r="J33" i="1"/>
  <c r="D189" i="1"/>
  <c r="C189" i="1"/>
  <c r="J26" i="1"/>
  <c r="D197" i="1"/>
  <c r="D199" i="1"/>
  <c r="C199" i="1"/>
  <c r="B199" i="1"/>
  <c r="J41" i="1"/>
  <c r="J46" i="1"/>
  <c r="J125" i="1"/>
  <c r="J96" i="1"/>
  <c r="J39" i="1"/>
  <c r="J120" i="1"/>
  <c r="J42" i="1"/>
  <c r="J40" i="1"/>
  <c r="J80" i="1"/>
  <c r="J86" i="1"/>
  <c r="C192" i="1"/>
  <c r="D192" i="1"/>
  <c r="J38" i="1"/>
  <c r="J161" i="1" s="1"/>
  <c r="J97" i="1"/>
  <c r="J87" i="1"/>
  <c r="D188" i="1"/>
  <c r="C188" i="1"/>
  <c r="J177" i="1" l="1"/>
  <c r="J163" i="1"/>
  <c r="J165" i="1"/>
  <c r="J175" i="1"/>
  <c r="J162" i="1"/>
  <c r="J164" i="1"/>
  <c r="C155" i="1"/>
  <c r="C190" i="1"/>
  <c r="D155" i="1"/>
  <c r="C178" i="1"/>
  <c r="H178" i="1"/>
  <c r="B166" i="1"/>
  <c r="B178" i="1" s="1"/>
  <c r="G155" i="1"/>
  <c r="I173" i="1"/>
  <c r="I155" i="1"/>
  <c r="J173" i="1"/>
  <c r="J32" i="1"/>
  <c r="D196" i="1"/>
  <c r="D204" i="1" s="1"/>
  <c r="C195" i="1"/>
  <c r="I166" i="1"/>
  <c r="G166" i="1"/>
  <c r="G178" i="1" s="1"/>
  <c r="J43" i="1"/>
  <c r="B190" i="1"/>
  <c r="B204" i="1" s="1"/>
  <c r="C204" i="1" l="1"/>
  <c r="I178" i="1"/>
  <c r="J155" i="1"/>
  <c r="H157" i="1"/>
  <c r="J166" i="1"/>
  <c r="J178" i="1" s="1"/>
</calcChain>
</file>

<file path=xl/sharedStrings.xml><?xml version="1.0" encoding="utf-8"?>
<sst xmlns="http://schemas.openxmlformats.org/spreadsheetml/2006/main" count="354" uniqueCount="86">
  <si>
    <t>No.Of Hotel</t>
  </si>
  <si>
    <t>SUITE</t>
  </si>
  <si>
    <t>Room</t>
  </si>
  <si>
    <t>Bed</t>
  </si>
  <si>
    <t>Jordanian</t>
  </si>
  <si>
    <t>Non Jordanian</t>
  </si>
  <si>
    <t>Total</t>
  </si>
  <si>
    <t>Amman</t>
  </si>
  <si>
    <t>M</t>
  </si>
  <si>
    <t>F</t>
  </si>
  <si>
    <t>Five Stars</t>
  </si>
  <si>
    <t>Four Stars</t>
  </si>
  <si>
    <t>Three Stars</t>
  </si>
  <si>
    <t>Two Stars</t>
  </si>
  <si>
    <t>One Stars</t>
  </si>
  <si>
    <t>TOTAL</t>
  </si>
  <si>
    <t xml:space="preserve"> Apartments B</t>
  </si>
  <si>
    <t xml:space="preserve"> Apartments C</t>
  </si>
  <si>
    <t xml:space="preserve"> Suites A</t>
  </si>
  <si>
    <t xml:space="preserve"> Suites B</t>
  </si>
  <si>
    <t xml:space="preserve"> Suites C</t>
  </si>
  <si>
    <t>Unclassified Hotels</t>
  </si>
  <si>
    <t>Total Amman</t>
  </si>
  <si>
    <t>Petra</t>
  </si>
  <si>
    <t>campping</t>
  </si>
  <si>
    <t>Total Petra</t>
  </si>
  <si>
    <t>Aqaba</t>
  </si>
  <si>
    <t>Hostel</t>
  </si>
  <si>
    <t xml:space="preserve">Camping </t>
  </si>
  <si>
    <t>Total Aqaba</t>
  </si>
  <si>
    <t>Dead Sea</t>
  </si>
  <si>
    <t>Total Dead Sea</t>
  </si>
  <si>
    <t>SUIET</t>
  </si>
  <si>
    <t>Irbid</t>
  </si>
  <si>
    <t>Two stars</t>
  </si>
  <si>
    <t xml:space="preserve">Total </t>
  </si>
  <si>
    <t>Apart.C</t>
  </si>
  <si>
    <t>Total Irbid</t>
  </si>
  <si>
    <t>Ajloun</t>
  </si>
  <si>
    <t>Camping Ajlun</t>
  </si>
  <si>
    <t>Total Ajlun</t>
  </si>
  <si>
    <t>karak</t>
  </si>
  <si>
    <t>Unclassefied Hotels</t>
  </si>
  <si>
    <t>Total Karak</t>
  </si>
  <si>
    <t>Jarash</t>
  </si>
  <si>
    <t>Total Jarash</t>
  </si>
  <si>
    <t>Zarqa</t>
  </si>
  <si>
    <t>Total Zarqa</t>
  </si>
  <si>
    <t>Azraq</t>
  </si>
  <si>
    <t xml:space="preserve">Hostel </t>
  </si>
  <si>
    <t>Total Azraq</t>
  </si>
  <si>
    <t>Madaba</t>
  </si>
  <si>
    <t>Total Madaba</t>
  </si>
  <si>
    <t>Ma'an</t>
  </si>
  <si>
    <t>Tafiela</t>
  </si>
  <si>
    <t>Campping</t>
  </si>
  <si>
    <t>Total Tafelaa</t>
  </si>
  <si>
    <t>Wad Rum</t>
  </si>
  <si>
    <t>Total Jordan</t>
  </si>
  <si>
    <t>By classification</t>
  </si>
  <si>
    <t>Total classification</t>
  </si>
  <si>
    <t>Total Apart.&amp;Suite</t>
  </si>
  <si>
    <t>Source: Ministry of Tourism</t>
  </si>
  <si>
    <t>Study &amp; research  Dep.</t>
  </si>
  <si>
    <t>location</t>
  </si>
  <si>
    <t>camping</t>
  </si>
  <si>
    <t>hostel</t>
  </si>
  <si>
    <t>Total Ma'an</t>
  </si>
  <si>
    <t>مديرية التخطيط والدراسات</t>
  </si>
  <si>
    <t>Suties C</t>
  </si>
  <si>
    <t>Tow Stars</t>
  </si>
  <si>
    <t>Total Balqaa</t>
  </si>
  <si>
    <t>Balqaa</t>
  </si>
  <si>
    <t>Mafraq</t>
  </si>
  <si>
    <t xml:space="preserve"> Three Stars</t>
  </si>
  <si>
    <t>Suite. B</t>
  </si>
  <si>
    <t>Suite C</t>
  </si>
  <si>
    <t xml:space="preserve"> Apartments A</t>
  </si>
  <si>
    <t>Total Mafraq</t>
  </si>
  <si>
    <t>homestay</t>
  </si>
  <si>
    <t>Home stay</t>
  </si>
  <si>
    <t>Home Stay</t>
  </si>
  <si>
    <t>Appartment B</t>
  </si>
  <si>
    <t>Appartment C</t>
  </si>
  <si>
    <t xml:space="preserve">عدد الفنادق / الغرف / الاسرة/  بالمملكة خلال العام    2023 </t>
  </si>
  <si>
    <t>Number of hotel / rooms/ bed - places  During 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</si>
</sst>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sz val="10"/>
      <color indexed="8"/>
      <name val="Times New Roman"/>
      <family val="1"/>
    </font>
    <font>
      <b/>
      <sz val="9"/>
      <color indexed="8"/>
      <name val="Times New Roman"/>
      <family val="1"/>
    </font>
    <font>
      <b/>
      <sz val="10"/>
      <color indexed="10"/>
      <name val="Times New Roman"/>
      <family val="1"/>
    </font>
    <font>
      <b/>
      <sz val="10"/>
      <color indexed="8"/>
      <name val="Times New Roman"/>
      <family val="1"/>
    </font>
    <font>
      <sz val="10"/>
      <color indexed="10"/>
      <name val="Times New Roman"/>
      <family val="1"/>
    </font>
    <font>
      <sz val="9"/>
      <color indexed="8"/>
      <name val="Times New Roman"/>
      <family val="1"/>
    </font>
    <font>
      <b/>
      <sz val="12"/>
      <color indexed="10"/>
      <name val="Times New Roman"/>
      <family val="1"/>
    </font>
    <font>
      <b/>
      <sz val="11"/>
      <color indexed="8"/>
      <name val="Times New Roman"/>
      <family val="1"/>
    </font>
    <font>
      <b/>
      <i/>
      <sz val="14"/>
      <color theme="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0" fontId="2" fillId="2" borderId="0" xfId="0" applyNumberFormat="1" applyFont="1" applyFill="1" applyBorder="1" applyAlignment="1" applyProtection="1"/>
    <xf numFmtId="0" fontId="3" fillId="2" borderId="7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vertical="center"/>
    </xf>
    <xf numFmtId="3" fontId="2" fillId="2" borderId="0" xfId="0" applyNumberFormat="1" applyFont="1" applyFill="1" applyBorder="1" applyAlignment="1" applyProtection="1"/>
    <xf numFmtId="0" fontId="4" fillId="2" borderId="13" xfId="0" applyFont="1" applyFill="1" applyBorder="1" applyAlignment="1">
      <alignment vertical="center"/>
    </xf>
    <xf numFmtId="0" fontId="5" fillId="2" borderId="0" xfId="0" applyNumberFormat="1" applyFont="1" applyFill="1" applyBorder="1" applyAlignment="1" applyProtection="1"/>
    <xf numFmtId="0" fontId="5" fillId="2" borderId="19" xfId="0" applyFont="1" applyFill="1" applyBorder="1" applyAlignment="1">
      <alignment vertical="center"/>
    </xf>
    <xf numFmtId="3" fontId="2" fillId="2" borderId="19" xfId="0" applyNumberFormat="1" applyFont="1" applyFill="1" applyBorder="1" applyAlignment="1" applyProtection="1"/>
    <xf numFmtId="3" fontId="5" fillId="2" borderId="0" xfId="0" applyNumberFormat="1" applyFont="1" applyFill="1" applyBorder="1" applyAlignment="1" applyProtection="1"/>
    <xf numFmtId="0" fontId="5" fillId="2" borderId="2" xfId="0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20" xfId="0" applyFont="1" applyFill="1" applyBorder="1" applyAlignment="1">
      <alignment vertical="center"/>
    </xf>
    <xf numFmtId="3" fontId="2" fillId="2" borderId="20" xfId="0" applyNumberFormat="1" applyFont="1" applyFill="1" applyBorder="1" applyAlignment="1" applyProtection="1"/>
    <xf numFmtId="0" fontId="5" fillId="2" borderId="0" xfId="0" applyFont="1" applyFill="1" applyBorder="1" applyAlignment="1">
      <alignment vertical="center"/>
    </xf>
    <xf numFmtId="3" fontId="5" fillId="2" borderId="20" xfId="0" applyNumberFormat="1" applyFont="1" applyFill="1" applyBorder="1" applyAlignment="1" applyProtection="1"/>
    <xf numFmtId="0" fontId="2" fillId="2" borderId="19" xfId="0" applyNumberFormat="1" applyFont="1" applyFill="1" applyBorder="1" applyAlignment="1" applyProtection="1"/>
    <xf numFmtId="3" fontId="5" fillId="2" borderId="19" xfId="0" applyNumberFormat="1" applyFont="1" applyFill="1" applyBorder="1" applyAlignment="1" applyProtection="1"/>
    <xf numFmtId="1" fontId="5" fillId="2" borderId="19" xfId="0" applyNumberFormat="1" applyFont="1" applyFill="1" applyBorder="1" applyAlignment="1" applyProtection="1"/>
    <xf numFmtId="0" fontId="4" fillId="2" borderId="23" xfId="0" applyNumberFormat="1" applyFont="1" applyFill="1" applyBorder="1" applyAlignment="1" applyProtection="1"/>
    <xf numFmtId="0" fontId="4" fillId="2" borderId="13" xfId="0" applyNumberFormat="1" applyFont="1" applyFill="1" applyBorder="1" applyAlignment="1" applyProtection="1"/>
    <xf numFmtId="0" fontId="2" fillId="2" borderId="20" xfId="0" applyNumberFormat="1" applyFont="1" applyFill="1" applyBorder="1" applyAlignment="1" applyProtection="1"/>
    <xf numFmtId="3" fontId="6" fillId="2" borderId="0" xfId="0" applyNumberFormat="1" applyFont="1" applyFill="1" applyBorder="1" applyAlignment="1" applyProtection="1"/>
    <xf numFmtId="0" fontId="8" fillId="2" borderId="27" xfId="0" applyFont="1" applyFill="1" applyBorder="1" applyAlignment="1">
      <alignment horizontal="center" vertical="center"/>
    </xf>
    <xf numFmtId="3" fontId="2" fillId="2" borderId="27" xfId="0" applyNumberFormat="1" applyFont="1" applyFill="1" applyBorder="1" applyAlignment="1" applyProtection="1">
      <alignment horizontal="center"/>
    </xf>
    <xf numFmtId="3" fontId="2" fillId="2" borderId="10" xfId="0" applyNumberFormat="1" applyFont="1" applyFill="1" applyBorder="1" applyAlignment="1" applyProtection="1">
      <alignment horizontal="center"/>
    </xf>
    <xf numFmtId="3" fontId="2" fillId="2" borderId="11" xfId="0" applyNumberFormat="1" applyFont="1" applyFill="1" applyBorder="1" applyAlignment="1" applyProtection="1">
      <alignment horizontal="center"/>
    </xf>
    <xf numFmtId="3" fontId="2" fillId="2" borderId="12" xfId="0" applyNumberFormat="1" applyFont="1" applyFill="1" applyBorder="1" applyAlignment="1" applyProtection="1">
      <alignment horizontal="center"/>
    </xf>
    <xf numFmtId="3" fontId="6" fillId="2" borderId="14" xfId="0" applyNumberFormat="1" applyFont="1" applyFill="1" applyBorder="1" applyAlignment="1" applyProtection="1">
      <alignment horizontal="center"/>
    </xf>
    <xf numFmtId="3" fontId="2" fillId="2" borderId="3" xfId="0" applyNumberFormat="1" applyFont="1" applyFill="1" applyBorder="1" applyAlignment="1" applyProtection="1">
      <alignment horizontal="center"/>
    </xf>
    <xf numFmtId="3" fontId="2" fillId="2" borderId="6" xfId="0" applyNumberFormat="1" applyFont="1" applyFill="1" applyBorder="1" applyAlignment="1" applyProtection="1">
      <alignment horizontal="center"/>
    </xf>
    <xf numFmtId="3" fontId="4" fillId="2" borderId="15" xfId="0" applyNumberFormat="1" applyFont="1" applyFill="1" applyBorder="1" applyAlignment="1" applyProtection="1">
      <alignment horizontal="center"/>
    </xf>
    <xf numFmtId="0" fontId="5" fillId="2" borderId="36" xfId="0" applyFont="1" applyFill="1" applyBorder="1" applyAlignment="1">
      <alignment vertical="center"/>
    </xf>
    <xf numFmtId="3" fontId="5" fillId="2" borderId="20" xfId="0" applyNumberFormat="1" applyFont="1" applyFill="1" applyBorder="1" applyAlignment="1" applyProtection="1">
      <alignment horizontal="center"/>
    </xf>
    <xf numFmtId="3" fontId="5" fillId="2" borderId="38" xfId="0" applyNumberFormat="1" applyFont="1" applyFill="1" applyBorder="1" applyAlignment="1" applyProtection="1">
      <alignment horizontal="center"/>
    </xf>
    <xf numFmtId="0" fontId="5" fillId="2" borderId="39" xfId="0" applyFont="1" applyFill="1" applyBorder="1" applyAlignment="1">
      <alignment vertical="center"/>
    </xf>
    <xf numFmtId="3" fontId="5" fillId="2" borderId="1" xfId="0" applyNumberFormat="1" applyFont="1" applyFill="1" applyBorder="1" applyAlignment="1" applyProtection="1">
      <alignment horizontal="center"/>
    </xf>
    <xf numFmtId="3" fontId="5" fillId="2" borderId="40" xfId="0" applyNumberFormat="1" applyFont="1" applyFill="1" applyBorder="1" applyAlignment="1" applyProtection="1">
      <alignment horizontal="center"/>
    </xf>
    <xf numFmtId="3" fontId="5" fillId="2" borderId="0" xfId="0" applyNumberFormat="1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 vertical="center"/>
    </xf>
    <xf numFmtId="3" fontId="6" fillId="2" borderId="41" xfId="0" applyNumberFormat="1" applyFont="1" applyFill="1" applyBorder="1" applyAlignment="1" applyProtection="1">
      <alignment horizontal="center"/>
    </xf>
    <xf numFmtId="0" fontId="5" fillId="2" borderId="17" xfId="0" applyFont="1" applyFill="1" applyBorder="1" applyAlignment="1">
      <alignment vertical="center"/>
    </xf>
    <xf numFmtId="3" fontId="5" fillId="2" borderId="18" xfId="0" applyNumberFormat="1" applyFont="1" applyFill="1" applyBorder="1" applyAlignment="1" applyProtection="1">
      <alignment horizontal="center"/>
    </xf>
    <xf numFmtId="0" fontId="2" fillId="2" borderId="2" xfId="0" applyNumberFormat="1" applyFont="1" applyFill="1" applyBorder="1" applyAlignment="1" applyProtection="1"/>
    <xf numFmtId="0" fontId="4" fillId="2" borderId="9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vertical="center"/>
    </xf>
    <xf numFmtId="3" fontId="5" fillId="2" borderId="30" xfId="0" applyNumberFormat="1" applyFont="1" applyFill="1" applyBorder="1" applyAlignment="1" applyProtection="1">
      <alignment horizontal="center"/>
    </xf>
    <xf numFmtId="3" fontId="5" fillId="2" borderId="31" xfId="0" applyNumberFormat="1" applyFont="1" applyFill="1" applyBorder="1" applyAlignment="1" applyProtection="1">
      <alignment horizontal="center"/>
    </xf>
    <xf numFmtId="0" fontId="5" fillId="2" borderId="37" xfId="0" applyFont="1" applyFill="1" applyBorder="1" applyAlignment="1">
      <alignment vertical="center"/>
    </xf>
    <xf numFmtId="3" fontId="5" fillId="2" borderId="26" xfId="0" applyNumberFormat="1" applyFont="1" applyFill="1" applyBorder="1" applyAlignment="1" applyProtection="1">
      <alignment horizontal="center"/>
    </xf>
    <xf numFmtId="0" fontId="5" fillId="2" borderId="32" xfId="0" applyFont="1" applyFill="1" applyBorder="1" applyAlignment="1">
      <alignment vertical="center"/>
    </xf>
    <xf numFmtId="3" fontId="5" fillId="2" borderId="27" xfId="0" applyNumberFormat="1" applyFont="1" applyFill="1" applyBorder="1" applyAlignment="1" applyProtection="1">
      <alignment horizontal="center"/>
    </xf>
    <xf numFmtId="0" fontId="5" fillId="2" borderId="23" xfId="0" applyFont="1" applyFill="1" applyBorder="1" applyAlignment="1">
      <alignment vertical="center"/>
    </xf>
    <xf numFmtId="3" fontId="2" fillId="2" borderId="30" xfId="0" applyNumberFormat="1" applyFont="1" applyFill="1" applyBorder="1" applyAlignment="1" applyProtection="1">
      <alignment horizontal="center"/>
    </xf>
    <xf numFmtId="3" fontId="2" fillId="2" borderId="31" xfId="0" applyNumberFormat="1" applyFont="1" applyFill="1" applyBorder="1" applyAlignment="1" applyProtection="1">
      <alignment horizontal="center"/>
    </xf>
    <xf numFmtId="3" fontId="2" fillId="2" borderId="32" xfId="0" applyNumberFormat="1" applyFont="1" applyFill="1" applyBorder="1" applyAlignment="1" applyProtection="1">
      <alignment horizontal="center"/>
    </xf>
    <xf numFmtId="3" fontId="2" fillId="2" borderId="33" xfId="0" applyNumberFormat="1" applyFont="1" applyFill="1" applyBorder="1" applyAlignment="1" applyProtection="1">
      <alignment horizontal="center"/>
    </xf>
    <xf numFmtId="3" fontId="2" fillId="2" borderId="7" xfId="0" applyNumberFormat="1" applyFont="1" applyFill="1" applyBorder="1" applyAlignment="1" applyProtection="1">
      <alignment horizontal="center"/>
    </xf>
    <xf numFmtId="3" fontId="2" fillId="2" borderId="35" xfId="0" applyNumberFormat="1" applyFont="1" applyFill="1" applyBorder="1" applyAlignment="1" applyProtection="1">
      <alignment horizontal="center"/>
    </xf>
    <xf numFmtId="3" fontId="2" fillId="2" borderId="26" xfId="0" applyNumberFormat="1" applyFont="1" applyFill="1" applyBorder="1" applyAlignment="1" applyProtection="1">
      <alignment horizontal="center"/>
    </xf>
    <xf numFmtId="0" fontId="7" fillId="2" borderId="10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3" fontId="2" fillId="2" borderId="22" xfId="0" applyNumberFormat="1" applyFont="1" applyFill="1" applyBorder="1" applyAlignment="1" applyProtection="1">
      <alignment horizontal="center"/>
    </xf>
    <xf numFmtId="3" fontId="5" fillId="2" borderId="33" xfId="0" applyNumberFormat="1" applyFont="1" applyFill="1" applyBorder="1" applyAlignment="1" applyProtection="1">
      <alignment horizontal="center"/>
    </xf>
    <xf numFmtId="0" fontId="5" fillId="2" borderId="34" xfId="0" applyFont="1" applyFill="1" applyBorder="1" applyAlignment="1">
      <alignment vertical="center"/>
    </xf>
    <xf numFmtId="3" fontId="5" fillId="2" borderId="7" xfId="0" applyNumberFormat="1" applyFont="1" applyFill="1" applyBorder="1" applyAlignment="1" applyProtection="1">
      <alignment horizontal="center"/>
    </xf>
    <xf numFmtId="0" fontId="3" fillId="2" borderId="10" xfId="0" applyFont="1" applyFill="1" applyBorder="1" applyAlignment="1">
      <alignment horizontal="center" vertical="center"/>
    </xf>
    <xf numFmtId="3" fontId="5" fillId="2" borderId="28" xfId="0" applyNumberFormat="1" applyFont="1" applyFill="1" applyBorder="1" applyAlignment="1" applyProtection="1">
      <alignment horizontal="center"/>
    </xf>
    <xf numFmtId="0" fontId="7" fillId="2" borderId="31" xfId="0" applyFont="1" applyFill="1" applyBorder="1" applyAlignment="1">
      <alignment horizontal="center" vertical="center"/>
    </xf>
    <xf numFmtId="3" fontId="5" fillId="2" borderId="14" xfId="0" applyNumberFormat="1" applyFont="1" applyFill="1" applyBorder="1" applyAlignment="1" applyProtection="1">
      <alignment horizontal="center"/>
    </xf>
    <xf numFmtId="3" fontId="2" fillId="2" borderId="21" xfId="0" applyNumberFormat="1" applyFont="1" applyFill="1" applyBorder="1" applyAlignment="1" applyProtection="1">
      <alignment horizontal="center"/>
    </xf>
    <xf numFmtId="3" fontId="5" fillId="2" borderId="46" xfId="0" applyNumberFormat="1" applyFont="1" applyFill="1" applyBorder="1" applyAlignment="1" applyProtection="1">
      <alignment horizontal="center"/>
    </xf>
    <xf numFmtId="3" fontId="2" fillId="2" borderId="0" xfId="0" applyNumberFormat="1" applyFont="1" applyFill="1" applyBorder="1" applyAlignment="1" applyProtection="1">
      <alignment horizontal="center"/>
    </xf>
    <xf numFmtId="0" fontId="3" fillId="2" borderId="48" xfId="0" applyFont="1" applyFill="1" applyBorder="1" applyAlignment="1">
      <alignment horizontal="center" vertical="center"/>
    </xf>
    <xf numFmtId="3" fontId="2" fillId="2" borderId="49" xfId="0" applyNumberFormat="1" applyFont="1" applyFill="1" applyBorder="1" applyAlignment="1" applyProtection="1">
      <alignment horizontal="center"/>
    </xf>
    <xf numFmtId="3" fontId="2" fillId="2" borderId="46" xfId="0" applyNumberFormat="1" applyFont="1" applyFill="1" applyBorder="1" applyAlignment="1" applyProtection="1">
      <alignment horizontal="center"/>
    </xf>
    <xf numFmtId="3" fontId="2" fillId="2" borderId="50" xfId="0" applyNumberFormat="1" applyFont="1" applyFill="1" applyBorder="1" applyAlignment="1" applyProtection="1">
      <alignment horizontal="center"/>
    </xf>
    <xf numFmtId="3" fontId="2" fillId="2" borderId="29" xfId="0" applyNumberFormat="1" applyFont="1" applyFill="1" applyBorder="1" applyAlignment="1" applyProtection="1">
      <alignment horizontal="center"/>
    </xf>
    <xf numFmtId="3" fontId="2" fillId="2" borderId="34" xfId="0" applyNumberFormat="1" applyFont="1" applyFill="1" applyBorder="1" applyAlignment="1" applyProtection="1">
      <alignment horizontal="center"/>
    </xf>
    <xf numFmtId="3" fontId="2" fillId="2" borderId="37" xfId="0" applyNumberFormat="1" applyFont="1" applyFill="1" applyBorder="1" applyAlignment="1" applyProtection="1">
      <alignment horizontal="center"/>
    </xf>
    <xf numFmtId="3" fontId="2" fillId="2" borderId="42" xfId="0" applyNumberFormat="1" applyFont="1" applyFill="1" applyBorder="1" applyAlignment="1" applyProtection="1">
      <alignment horizontal="center"/>
    </xf>
    <xf numFmtId="1" fontId="7" fillId="2" borderId="10" xfId="0" applyNumberFormat="1" applyFont="1" applyFill="1" applyBorder="1" applyAlignment="1">
      <alignment horizontal="center" vertical="center"/>
    </xf>
    <xf numFmtId="3" fontId="2" fillId="2" borderId="25" xfId="0" applyNumberFormat="1" applyFont="1" applyFill="1" applyBorder="1" applyAlignment="1" applyProtection="1">
      <alignment horizontal="center"/>
    </xf>
    <xf numFmtId="0" fontId="2" fillId="2" borderId="42" xfId="0" applyNumberFormat="1" applyFont="1" applyFill="1" applyBorder="1" applyAlignment="1" applyProtection="1"/>
    <xf numFmtId="3" fontId="5" fillId="2" borderId="15" xfId="0" applyNumberFormat="1" applyFont="1" applyFill="1" applyBorder="1" applyAlignment="1" applyProtection="1">
      <alignment horizontal="center"/>
    </xf>
    <xf numFmtId="0" fontId="10" fillId="2" borderId="27" xfId="0" applyNumberFormat="1" applyFont="1" applyFill="1" applyBorder="1" applyAlignment="1" applyProtection="1">
      <alignment horizontal="center"/>
    </xf>
    <xf numFmtId="3" fontId="6" fillId="2" borderId="6" xfId="0" applyNumberFormat="1" applyFont="1" applyFill="1" applyBorder="1" applyAlignment="1" applyProtection="1">
      <alignment horizontal="center"/>
    </xf>
    <xf numFmtId="3" fontId="6" fillId="2" borderId="27" xfId="0" applyNumberFormat="1" applyFont="1" applyFill="1" applyBorder="1" applyAlignment="1" applyProtection="1">
      <alignment horizontal="center"/>
    </xf>
    <xf numFmtId="3" fontId="6" fillId="2" borderId="21" xfId="0" applyNumberFormat="1" applyFont="1" applyFill="1" applyBorder="1" applyAlignment="1" applyProtection="1">
      <alignment horizontal="center"/>
    </xf>
    <xf numFmtId="3" fontId="2" fillId="2" borderId="45" xfId="0" applyNumberFormat="1" applyFont="1" applyFill="1" applyBorder="1" applyAlignment="1" applyProtection="1">
      <alignment horizontal="center"/>
    </xf>
    <xf numFmtId="3" fontId="6" fillId="2" borderId="38" xfId="0" applyNumberFormat="1" applyFont="1" applyFill="1" applyBorder="1" applyAlignment="1" applyProtection="1">
      <alignment horizontal="center"/>
    </xf>
    <xf numFmtId="3" fontId="2" fillId="2" borderId="51" xfId="0" applyNumberFormat="1" applyFont="1" applyFill="1" applyBorder="1" applyAlignment="1" applyProtection="1">
      <alignment horizontal="center"/>
    </xf>
    <xf numFmtId="3" fontId="6" fillId="2" borderId="50" xfId="0" applyNumberFormat="1" applyFont="1" applyFill="1" applyBorder="1" applyAlignment="1" applyProtection="1">
      <alignment horizontal="center"/>
    </xf>
    <xf numFmtId="0" fontId="4" fillId="2" borderId="9" xfId="0" applyFont="1" applyFill="1" applyBorder="1" applyAlignment="1">
      <alignment vertical="center"/>
    </xf>
    <xf numFmtId="3" fontId="11" fillId="2" borderId="11" xfId="0" applyNumberFormat="1" applyFont="1" applyFill="1" applyBorder="1" applyAlignment="1" applyProtection="1">
      <alignment horizontal="center"/>
    </xf>
    <xf numFmtId="3" fontId="12" fillId="2" borderId="10" xfId="0" applyNumberFormat="1" applyFont="1" applyFill="1" applyBorder="1" applyAlignment="1" applyProtection="1">
      <alignment horizontal="center"/>
    </xf>
    <xf numFmtId="3" fontId="12" fillId="2" borderId="11" xfId="0" applyNumberFormat="1" applyFont="1" applyFill="1" applyBorder="1" applyAlignment="1" applyProtection="1">
      <alignment horizontal="center"/>
    </xf>
    <xf numFmtId="3" fontId="2" fillId="2" borderId="52" xfId="0" applyNumberFormat="1" applyFont="1" applyFill="1" applyBorder="1" applyAlignment="1" applyProtection="1">
      <alignment horizontal="center"/>
    </xf>
    <xf numFmtId="3" fontId="12" fillId="2" borderId="30" xfId="0" applyNumberFormat="1" applyFont="1" applyFill="1" applyBorder="1" applyAlignment="1" applyProtection="1">
      <alignment horizontal="center"/>
    </xf>
    <xf numFmtId="3" fontId="12" fillId="2" borderId="27" xfId="0" applyNumberFormat="1" applyFont="1" applyFill="1" applyBorder="1" applyAlignment="1" applyProtection="1">
      <alignment horizontal="center"/>
    </xf>
    <xf numFmtId="3" fontId="12" fillId="2" borderId="52" xfId="0" applyNumberFormat="1" applyFont="1" applyFill="1" applyBorder="1" applyAlignment="1" applyProtection="1">
      <alignment horizontal="center"/>
    </xf>
    <xf numFmtId="3" fontId="12" fillId="2" borderId="32" xfId="0" applyNumberFormat="1" applyFont="1" applyFill="1" applyBorder="1" applyAlignment="1" applyProtection="1">
      <alignment horizontal="center"/>
    </xf>
    <xf numFmtId="3" fontId="12" fillId="2" borderId="7" xfId="0" applyNumberFormat="1" applyFont="1" applyFill="1" applyBorder="1" applyAlignment="1" applyProtection="1">
      <alignment horizontal="center"/>
    </xf>
    <xf numFmtId="0" fontId="3" fillId="2" borderId="21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3" fontId="11" fillId="2" borderId="10" xfId="0" applyNumberFormat="1" applyFont="1" applyFill="1" applyBorder="1" applyAlignment="1" applyProtection="1">
      <alignment horizontal="center"/>
    </xf>
    <xf numFmtId="3" fontId="6" fillId="2" borderId="20" xfId="0" applyNumberFormat="1" applyFont="1" applyFill="1" applyBorder="1" applyAlignment="1" applyProtection="1">
      <alignment horizontal="center"/>
    </xf>
    <xf numFmtId="0" fontId="4" fillId="2" borderId="2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5" fillId="2" borderId="45" xfId="0" applyFont="1" applyFill="1" applyBorder="1" applyAlignment="1">
      <alignment vertical="center"/>
    </xf>
    <xf numFmtId="0" fontId="5" fillId="2" borderId="49" xfId="0" applyFont="1" applyFill="1" applyBorder="1" applyAlignment="1">
      <alignment vertical="center"/>
    </xf>
    <xf numFmtId="0" fontId="5" fillId="2" borderId="46" xfId="0" applyFont="1" applyFill="1" applyBorder="1" applyAlignment="1">
      <alignment vertical="center"/>
    </xf>
    <xf numFmtId="0" fontId="3" fillId="2" borderId="21" xfId="0" applyFont="1" applyFill="1" applyBorder="1" applyAlignment="1">
      <alignment horizontal="center" vertical="center"/>
    </xf>
    <xf numFmtId="0" fontId="9" fillId="2" borderId="27" xfId="0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4" fillId="2" borderId="5" xfId="0" applyNumberFormat="1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 applyProtection="1">
      <alignment horizont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1" fillId="2" borderId="0" xfId="0" applyNumberFormat="1" applyFont="1" applyFill="1" applyBorder="1" applyAlignment="1" applyProtection="1">
      <alignment horizontal="center"/>
    </xf>
    <xf numFmtId="0" fontId="1" fillId="2" borderId="1" xfId="0" applyNumberFormat="1" applyFont="1" applyFill="1" applyBorder="1" applyAlignment="1" applyProtection="1">
      <alignment horizontal="center"/>
    </xf>
    <xf numFmtId="0" fontId="4" fillId="2" borderId="36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3" fontId="5" fillId="2" borderId="14" xfId="0" applyNumberFormat="1" applyFont="1" applyFill="1" applyBorder="1" applyAlignment="1" applyProtection="1">
      <alignment horizontal="center" vertical="center"/>
    </xf>
    <xf numFmtId="3" fontId="5" fillId="2" borderId="16" xfId="0" applyNumberFormat="1" applyFont="1" applyFill="1" applyBorder="1" applyAlignment="1" applyProtection="1">
      <alignment horizontal="center" vertical="center"/>
    </xf>
    <xf numFmtId="3" fontId="5" fillId="2" borderId="17" xfId="0" applyNumberFormat="1" applyFont="1" applyFill="1" applyBorder="1" applyAlignment="1" applyProtection="1">
      <alignment horizontal="center" vertical="center"/>
    </xf>
    <xf numFmtId="3" fontId="5" fillId="2" borderId="43" xfId="0" applyNumberFormat="1" applyFont="1" applyFill="1" applyBorder="1" applyAlignment="1" applyProtection="1">
      <alignment horizontal="center" vertical="center"/>
    </xf>
    <xf numFmtId="3" fontId="5" fillId="2" borderId="38" xfId="0" applyNumberFormat="1" applyFont="1" applyFill="1" applyBorder="1" applyAlignment="1" applyProtection="1">
      <alignment horizontal="center" vertical="center"/>
    </xf>
    <xf numFmtId="3" fontId="5" fillId="2" borderId="40" xfId="0" applyNumberFormat="1" applyFont="1" applyFill="1" applyBorder="1" applyAlignment="1" applyProtection="1">
      <alignment horizontal="center" vertical="center"/>
    </xf>
    <xf numFmtId="3" fontId="5" fillId="2" borderId="45" xfId="0" applyNumberFormat="1" applyFont="1" applyFill="1" applyBorder="1" applyAlignment="1" applyProtection="1">
      <alignment horizontal="center" vertical="center"/>
    </xf>
    <xf numFmtId="3" fontId="5" fillId="2" borderId="46" xfId="0" applyNumberFormat="1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ana.h/AppData/Local/Temp/Rar$DI01.450/&#1602;&#1575;&#1574;&#1605;&#1577;%20&#1575;&#1604;&#1601;&#1606;&#1575;&#1583;&#1602;%202018%20&#1606;&#1607;&#1575;&#1574;&#1610;%20-%20Copy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tels by classification"/>
      <sheetName val="شطب"/>
      <sheetName val="hotels by location"/>
      <sheetName val="name of hotels aug.2017"/>
    </sheetNames>
    <sheetDataSet>
      <sheetData sheetId="0" refreshError="1"/>
      <sheetData sheetId="1" refreshError="1">
        <row r="101">
          <cell r="L101">
            <v>0</v>
          </cell>
        </row>
      </sheetData>
      <sheetData sheetId="2" refreshError="1"/>
      <sheetData sheetId="3" refreshError="1">
        <row r="21">
          <cell r="A21">
            <v>17</v>
          </cell>
        </row>
        <row r="82">
          <cell r="A82">
            <v>3</v>
          </cell>
        </row>
        <row r="139">
          <cell r="A139">
            <v>2</v>
          </cell>
        </row>
        <row r="221">
          <cell r="L221">
            <v>0</v>
          </cell>
        </row>
        <row r="224">
          <cell r="F224">
            <v>0</v>
          </cell>
          <cell r="L224">
            <v>0</v>
          </cell>
        </row>
        <row r="226">
          <cell r="A226">
            <v>1</v>
          </cell>
          <cell r="L226">
            <v>0</v>
          </cell>
        </row>
        <row r="232">
          <cell r="L232">
            <v>0</v>
          </cell>
        </row>
        <row r="304">
          <cell r="L304">
            <v>0</v>
          </cell>
        </row>
        <row r="310">
          <cell r="F310">
            <v>0</v>
          </cell>
          <cell r="J310">
            <v>1</v>
          </cell>
          <cell r="L310">
            <v>0</v>
          </cell>
        </row>
        <row r="312">
          <cell r="A312">
            <v>1</v>
          </cell>
          <cell r="F312">
            <v>0</v>
          </cell>
          <cell r="H312">
            <v>34</v>
          </cell>
          <cell r="K312">
            <v>0</v>
          </cell>
          <cell r="L312">
            <v>0</v>
          </cell>
        </row>
        <row r="454">
          <cell r="B454" t="str">
            <v>Total Irbid</v>
          </cell>
        </row>
        <row r="491">
          <cell r="A491">
            <v>1</v>
          </cell>
          <cell r="L491">
            <v>0</v>
          </cell>
        </row>
        <row r="596">
          <cell r="F596">
            <v>0</v>
          </cell>
          <cell r="L596">
            <v>0</v>
          </cell>
        </row>
        <row r="617">
          <cell r="L617">
            <v>0</v>
          </cell>
        </row>
        <row r="627">
          <cell r="F627">
            <v>0</v>
          </cell>
        </row>
        <row r="629">
          <cell r="A629">
            <v>1</v>
          </cell>
          <cell r="F629">
            <v>0</v>
          </cell>
          <cell r="G629">
            <v>5</v>
          </cell>
          <cell r="J629">
            <v>0</v>
          </cell>
          <cell r="L629">
            <v>0</v>
          </cell>
        </row>
        <row r="636">
          <cell r="F636">
            <v>0</v>
          </cell>
        </row>
        <row r="642">
          <cell r="F642">
            <v>0</v>
          </cell>
          <cell r="L642">
            <v>0</v>
          </cell>
        </row>
        <row r="657">
          <cell r="F657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6"/>
  <sheetViews>
    <sheetView tabSelected="1" topLeftCell="A174" workbookViewId="0">
      <selection activeCell="H205" sqref="H205"/>
    </sheetView>
  </sheetViews>
  <sheetFormatPr defaultColWidth="8.5703125" defaultRowHeight="12.75" x14ac:dyDescent="0.2"/>
  <cols>
    <col min="1" max="1" width="20.5703125" style="1" customWidth="1"/>
    <col min="2" max="2" width="14.85546875" style="1" customWidth="1"/>
    <col min="3" max="3" width="11.42578125" style="1" customWidth="1"/>
    <col min="4" max="4" width="10.28515625" style="1" customWidth="1"/>
    <col min="5" max="5" width="9.42578125" style="1" customWidth="1"/>
    <col min="6" max="7" width="8.5703125" style="1"/>
    <col min="8" max="8" width="9.42578125" style="1" customWidth="1"/>
    <col min="9" max="9" width="8.5703125" style="1"/>
    <col min="10" max="10" width="13.5703125" style="1" customWidth="1"/>
    <col min="11" max="16384" width="8.5703125" style="1"/>
  </cols>
  <sheetData>
    <row r="1" spans="1:11" ht="15.75" x14ac:dyDescent="0.25">
      <c r="A1" s="132" t="s">
        <v>84</v>
      </c>
      <c r="B1" s="132"/>
      <c r="C1" s="132"/>
      <c r="D1" s="132"/>
      <c r="E1" s="132"/>
      <c r="F1" s="132"/>
      <c r="G1" s="132"/>
      <c r="H1" s="132"/>
      <c r="I1" s="132"/>
      <c r="J1" s="132"/>
    </row>
    <row r="2" spans="1:11" ht="16.5" thickBot="1" x14ac:dyDescent="0.3">
      <c r="A2" s="133" t="s">
        <v>85</v>
      </c>
      <c r="B2" s="133"/>
      <c r="C2" s="133"/>
      <c r="D2" s="133"/>
      <c r="E2" s="133"/>
      <c r="F2" s="133"/>
      <c r="G2" s="133"/>
      <c r="H2" s="133"/>
      <c r="I2" s="133"/>
      <c r="J2" s="133"/>
    </row>
    <row r="3" spans="1:11" ht="15" customHeight="1" x14ac:dyDescent="0.2">
      <c r="A3" s="144" t="s">
        <v>7</v>
      </c>
      <c r="B3" s="123" t="s">
        <v>0</v>
      </c>
      <c r="C3" s="123" t="s">
        <v>1</v>
      </c>
      <c r="D3" s="123" t="s">
        <v>2</v>
      </c>
      <c r="E3" s="123" t="s">
        <v>3</v>
      </c>
      <c r="F3" s="123" t="s">
        <v>4</v>
      </c>
      <c r="G3" s="123"/>
      <c r="H3" s="123" t="s">
        <v>5</v>
      </c>
      <c r="I3" s="123"/>
      <c r="J3" s="119" t="s">
        <v>6</v>
      </c>
    </row>
    <row r="4" spans="1:11" ht="18" customHeight="1" thickBot="1" x14ac:dyDescent="0.25">
      <c r="A4" s="145"/>
      <c r="B4" s="124"/>
      <c r="C4" s="124"/>
      <c r="D4" s="124"/>
      <c r="E4" s="124"/>
      <c r="F4" s="2" t="s">
        <v>8</v>
      </c>
      <c r="G4" s="2" t="s">
        <v>9</v>
      </c>
      <c r="H4" s="2" t="s">
        <v>8</v>
      </c>
      <c r="I4" s="2" t="s">
        <v>9</v>
      </c>
      <c r="J4" s="120"/>
    </row>
    <row r="5" spans="1:11" x14ac:dyDescent="0.2">
      <c r="A5" s="3" t="s">
        <v>10</v>
      </c>
      <c r="B5" s="96">
        <v>21</v>
      </c>
      <c r="C5" s="97">
        <v>668</v>
      </c>
      <c r="D5" s="97">
        <v>4994</v>
      </c>
      <c r="E5" s="97">
        <v>8579</v>
      </c>
      <c r="F5" s="27">
        <v>4375</v>
      </c>
      <c r="G5" s="27">
        <v>701</v>
      </c>
      <c r="H5" s="27">
        <v>389</v>
      </c>
      <c r="I5" s="27">
        <v>205</v>
      </c>
      <c r="J5" s="27">
        <f>SUM(F5,G5,H5,I5)</f>
        <v>5670</v>
      </c>
    </row>
    <row r="6" spans="1:11" x14ac:dyDescent="0.2">
      <c r="A6" s="3" t="s">
        <v>11</v>
      </c>
      <c r="B6" s="26">
        <v>30</v>
      </c>
      <c r="C6" s="27">
        <v>305</v>
      </c>
      <c r="D6" s="27">
        <v>2895</v>
      </c>
      <c r="E6" s="27">
        <v>4749</v>
      </c>
      <c r="F6" s="27">
        <v>2605</v>
      </c>
      <c r="G6" s="27">
        <v>305</v>
      </c>
      <c r="H6" s="27">
        <v>359</v>
      </c>
      <c r="I6" s="27">
        <v>85</v>
      </c>
      <c r="J6" s="27">
        <f t="shared" ref="J6:J9" si="0">SUM(F6,G6,H6,I6)</f>
        <v>3354</v>
      </c>
    </row>
    <row r="7" spans="1:11" x14ac:dyDescent="0.2">
      <c r="A7" s="3" t="s">
        <v>12</v>
      </c>
      <c r="B7" s="108">
        <v>51</v>
      </c>
      <c r="C7" s="27">
        <v>384</v>
      </c>
      <c r="D7" s="27">
        <v>2312</v>
      </c>
      <c r="E7" s="27">
        <v>4480</v>
      </c>
      <c r="F7" s="27">
        <v>1322</v>
      </c>
      <c r="G7" s="27">
        <v>161</v>
      </c>
      <c r="H7" s="27">
        <v>340</v>
      </c>
      <c r="I7" s="27">
        <v>55</v>
      </c>
      <c r="J7" s="27">
        <f t="shared" si="0"/>
        <v>1878</v>
      </c>
    </row>
    <row r="8" spans="1:11" x14ac:dyDescent="0.2">
      <c r="A8" s="3" t="s">
        <v>13</v>
      </c>
      <c r="B8" s="26">
        <v>34</v>
      </c>
      <c r="C8" s="27">
        <v>190</v>
      </c>
      <c r="D8" s="27">
        <v>924</v>
      </c>
      <c r="E8" s="27">
        <v>1956</v>
      </c>
      <c r="F8" s="27">
        <v>493</v>
      </c>
      <c r="G8" s="27">
        <v>88</v>
      </c>
      <c r="H8" s="27">
        <v>245</v>
      </c>
      <c r="I8" s="27">
        <v>20</v>
      </c>
      <c r="J8" s="27">
        <f t="shared" si="0"/>
        <v>846</v>
      </c>
    </row>
    <row r="9" spans="1:11" ht="13.5" thickBot="1" x14ac:dyDescent="0.25">
      <c r="A9" s="3" t="s">
        <v>14</v>
      </c>
      <c r="B9" s="26">
        <v>25</v>
      </c>
      <c r="C9" s="27">
        <v>47</v>
      </c>
      <c r="D9" s="27">
        <v>541</v>
      </c>
      <c r="E9" s="27">
        <v>1233</v>
      </c>
      <c r="F9" s="27">
        <v>275</v>
      </c>
      <c r="G9" s="27">
        <v>59</v>
      </c>
      <c r="H9" s="27">
        <v>171</v>
      </c>
      <c r="I9" s="27">
        <v>20</v>
      </c>
      <c r="J9" s="27">
        <f t="shared" si="0"/>
        <v>525</v>
      </c>
    </row>
    <row r="10" spans="1:11" ht="13.5" thickBot="1" x14ac:dyDescent="0.25">
      <c r="A10" s="110" t="s">
        <v>15</v>
      </c>
      <c r="B10" s="41">
        <f>SUM(B5:B9)</f>
        <v>161</v>
      </c>
      <c r="C10" s="88">
        <f t="shared" ref="C10:I10" si="1">SUM(C5:C9)</f>
        <v>1594</v>
      </c>
      <c r="D10" s="88">
        <f t="shared" si="1"/>
        <v>11666</v>
      </c>
      <c r="E10" s="88">
        <f t="shared" si="1"/>
        <v>20997</v>
      </c>
      <c r="F10" s="88">
        <f t="shared" si="1"/>
        <v>9070</v>
      </c>
      <c r="G10" s="88">
        <f t="shared" si="1"/>
        <v>1314</v>
      </c>
      <c r="H10" s="88">
        <f t="shared" si="1"/>
        <v>1504</v>
      </c>
      <c r="I10" s="89">
        <f t="shared" si="1"/>
        <v>385</v>
      </c>
      <c r="J10" s="89">
        <f>SUM(J5:J9)</f>
        <v>12273</v>
      </c>
    </row>
    <row r="11" spans="1:11" x14ac:dyDescent="0.2">
      <c r="A11" s="112" t="s">
        <v>77</v>
      </c>
      <c r="B11" s="109">
        <v>2</v>
      </c>
      <c r="C11" s="89">
        <v>6</v>
      </c>
      <c r="D11" s="89">
        <v>97</v>
      </c>
      <c r="E11" s="89">
        <v>112</v>
      </c>
      <c r="F11" s="89">
        <v>7</v>
      </c>
      <c r="G11" s="89">
        <v>2</v>
      </c>
      <c r="H11" s="89">
        <v>2</v>
      </c>
      <c r="I11" s="91">
        <v>1</v>
      </c>
      <c r="J11" s="90">
        <f>SUM(F11,G11,H11,I11)</f>
        <v>12</v>
      </c>
    </row>
    <row r="12" spans="1:11" x14ac:dyDescent="0.2">
      <c r="A12" s="113" t="s">
        <v>16</v>
      </c>
      <c r="B12" s="73">
        <v>34</v>
      </c>
      <c r="C12" s="27">
        <v>0</v>
      </c>
      <c r="D12" s="27">
        <v>1415</v>
      </c>
      <c r="E12" s="27">
        <v>2753</v>
      </c>
      <c r="F12" s="27">
        <v>197</v>
      </c>
      <c r="G12" s="27">
        <v>21</v>
      </c>
      <c r="H12" s="27">
        <v>79</v>
      </c>
      <c r="I12" s="92">
        <v>9</v>
      </c>
      <c r="J12" s="75">
        <f>SUM(F12,G12,H12,I12)</f>
        <v>306</v>
      </c>
    </row>
    <row r="13" spans="1:11" x14ac:dyDescent="0.2">
      <c r="A13" s="113" t="s">
        <v>17</v>
      </c>
      <c r="B13" s="73">
        <v>84</v>
      </c>
      <c r="C13" s="27">
        <v>11</v>
      </c>
      <c r="D13" s="27">
        <v>2838</v>
      </c>
      <c r="E13" s="27">
        <v>4215</v>
      </c>
      <c r="F13" s="27">
        <v>545</v>
      </c>
      <c r="G13" s="27">
        <v>49</v>
      </c>
      <c r="H13" s="27">
        <v>170</v>
      </c>
      <c r="I13" s="92">
        <v>0</v>
      </c>
      <c r="J13" s="75">
        <f t="shared" ref="J13:J18" si="2">SUM(F13,G13,H13,I13)</f>
        <v>764</v>
      </c>
    </row>
    <row r="14" spans="1:11" ht="13.5" customHeight="1" x14ac:dyDescent="0.2">
      <c r="A14" s="113" t="s">
        <v>18</v>
      </c>
      <c r="B14" s="73">
        <v>5</v>
      </c>
      <c r="C14" s="27">
        <v>486</v>
      </c>
      <c r="D14" s="27">
        <v>236</v>
      </c>
      <c r="E14" s="27">
        <v>818</v>
      </c>
      <c r="F14" s="27">
        <v>25</v>
      </c>
      <c r="G14" s="27">
        <v>10</v>
      </c>
      <c r="H14" s="27">
        <v>7</v>
      </c>
      <c r="I14" s="92">
        <v>3</v>
      </c>
      <c r="J14" s="75">
        <f t="shared" si="2"/>
        <v>45</v>
      </c>
    </row>
    <row r="15" spans="1:11" ht="13.5" customHeight="1" x14ac:dyDescent="0.2">
      <c r="A15" s="113" t="s">
        <v>19</v>
      </c>
      <c r="B15" s="73">
        <v>21</v>
      </c>
      <c r="C15" s="27">
        <v>628</v>
      </c>
      <c r="D15" s="27">
        <v>154</v>
      </c>
      <c r="E15" s="27">
        <v>1297</v>
      </c>
      <c r="F15" s="27">
        <v>84</v>
      </c>
      <c r="G15" s="27">
        <v>21</v>
      </c>
      <c r="H15" s="27">
        <v>53</v>
      </c>
      <c r="I15" s="92">
        <v>10</v>
      </c>
      <c r="J15" s="75">
        <f t="shared" si="2"/>
        <v>168</v>
      </c>
    </row>
    <row r="16" spans="1:11" ht="13.5" customHeight="1" x14ac:dyDescent="0.2">
      <c r="A16" s="113" t="s">
        <v>20</v>
      </c>
      <c r="B16" s="73">
        <v>14</v>
      </c>
      <c r="C16" s="27">
        <v>351</v>
      </c>
      <c r="D16" s="27">
        <v>34</v>
      </c>
      <c r="E16" s="27">
        <v>860</v>
      </c>
      <c r="F16" s="27">
        <v>69</v>
      </c>
      <c r="G16" s="27">
        <v>17</v>
      </c>
      <c r="H16" s="27">
        <v>20</v>
      </c>
      <c r="I16" s="92">
        <v>6</v>
      </c>
      <c r="J16" s="75">
        <f t="shared" si="2"/>
        <v>112</v>
      </c>
      <c r="K16" s="4"/>
    </row>
    <row r="17" spans="1:10" ht="13.5" customHeight="1" x14ac:dyDescent="0.2">
      <c r="A17" s="113" t="s">
        <v>79</v>
      </c>
      <c r="B17" s="73">
        <v>2</v>
      </c>
      <c r="C17" s="27">
        <v>0</v>
      </c>
      <c r="D17" s="27">
        <v>6</v>
      </c>
      <c r="E17" s="27">
        <v>8</v>
      </c>
      <c r="F17" s="27">
        <v>4</v>
      </c>
      <c r="G17" s="27">
        <v>4</v>
      </c>
      <c r="H17" s="27">
        <v>0</v>
      </c>
      <c r="I17" s="92">
        <v>0</v>
      </c>
      <c r="J17" s="75">
        <f t="shared" si="2"/>
        <v>8</v>
      </c>
    </row>
    <row r="18" spans="1:10" ht="13.5" thickBot="1" x14ac:dyDescent="0.25">
      <c r="A18" s="114" t="s">
        <v>66</v>
      </c>
      <c r="B18" s="26">
        <v>4</v>
      </c>
      <c r="C18" s="26">
        <v>0</v>
      </c>
      <c r="D18" s="26">
        <v>40</v>
      </c>
      <c r="E18" s="26">
        <v>124</v>
      </c>
      <c r="F18" s="26">
        <v>4</v>
      </c>
      <c r="G18" s="26">
        <v>0</v>
      </c>
      <c r="H18" s="26">
        <v>2</v>
      </c>
      <c r="I18" s="73">
        <v>0</v>
      </c>
      <c r="J18" s="75">
        <f t="shared" si="2"/>
        <v>6</v>
      </c>
    </row>
    <row r="19" spans="1:10" ht="13.5" customHeight="1" thickBot="1" x14ac:dyDescent="0.25">
      <c r="A19" s="111" t="s">
        <v>15</v>
      </c>
      <c r="B19" s="93">
        <f>SUM(B11:B18)</f>
        <v>166</v>
      </c>
      <c r="C19" s="93">
        <f t="shared" ref="C19:J19" si="3">SUM(C11:C18)</f>
        <v>1482</v>
      </c>
      <c r="D19" s="93">
        <f t="shared" si="3"/>
        <v>4820</v>
      </c>
      <c r="E19" s="93">
        <f t="shared" si="3"/>
        <v>10187</v>
      </c>
      <c r="F19" s="93">
        <f t="shared" si="3"/>
        <v>935</v>
      </c>
      <c r="G19" s="93">
        <f t="shared" si="3"/>
        <v>124</v>
      </c>
      <c r="H19" s="93">
        <f t="shared" si="3"/>
        <v>333</v>
      </c>
      <c r="I19" s="93">
        <f t="shared" si="3"/>
        <v>29</v>
      </c>
      <c r="J19" s="88">
        <f>SUM(J11:J18)</f>
        <v>1421</v>
      </c>
    </row>
    <row r="20" spans="1:10" ht="13.5" customHeight="1" thickBot="1" x14ac:dyDescent="0.25">
      <c r="A20" s="5" t="s">
        <v>21</v>
      </c>
      <c r="B20" s="87">
        <v>42</v>
      </c>
      <c r="C20" s="87">
        <v>4</v>
      </c>
      <c r="D20" s="87">
        <v>534</v>
      </c>
      <c r="E20" s="87">
        <v>1204</v>
      </c>
      <c r="F20" s="87">
        <v>254</v>
      </c>
      <c r="G20" s="87">
        <v>2</v>
      </c>
      <c r="H20" s="87">
        <v>75</v>
      </c>
      <c r="I20" s="87">
        <v>5</v>
      </c>
      <c r="J20" s="87">
        <f>SUM(F20,G20,H20,I20)</f>
        <v>336</v>
      </c>
    </row>
    <row r="21" spans="1:10" s="6" customFormat="1" ht="21" customHeight="1" thickBot="1" x14ac:dyDescent="0.25">
      <c r="A21" s="42" t="s">
        <v>22</v>
      </c>
      <c r="B21" s="43">
        <f>SUM(B10,B19,B20)</f>
        <v>369</v>
      </c>
      <c r="C21" s="43">
        <f t="shared" ref="C21:J21" si="4">SUM(C10,C19,C20)</f>
        <v>3080</v>
      </c>
      <c r="D21" s="43">
        <f t="shared" si="4"/>
        <v>17020</v>
      </c>
      <c r="E21" s="43">
        <f t="shared" si="4"/>
        <v>32388</v>
      </c>
      <c r="F21" s="43">
        <f t="shared" si="4"/>
        <v>10259</v>
      </c>
      <c r="G21" s="43">
        <f t="shared" si="4"/>
        <v>1440</v>
      </c>
      <c r="H21" s="43">
        <f t="shared" si="4"/>
        <v>1912</v>
      </c>
      <c r="I21" s="43">
        <f t="shared" si="4"/>
        <v>419</v>
      </c>
      <c r="J21" s="43">
        <f t="shared" si="4"/>
        <v>14030</v>
      </c>
    </row>
    <row r="22" spans="1:10" ht="16.5" customHeight="1" thickBot="1" x14ac:dyDescent="0.25">
      <c r="A22" s="7"/>
      <c r="B22" s="8"/>
      <c r="C22" s="8"/>
      <c r="D22" s="8"/>
      <c r="E22" s="8"/>
      <c r="F22" s="8"/>
      <c r="G22" s="8"/>
      <c r="H22" s="8"/>
      <c r="I22" s="8"/>
      <c r="J22" s="8"/>
    </row>
    <row r="23" spans="1:10" ht="15" customHeight="1" x14ac:dyDescent="0.2">
      <c r="A23" s="144" t="s">
        <v>23</v>
      </c>
      <c r="B23" s="123" t="s">
        <v>0</v>
      </c>
      <c r="C23" s="123" t="s">
        <v>1</v>
      </c>
      <c r="D23" s="123" t="s">
        <v>2</v>
      </c>
      <c r="E23" s="123" t="s">
        <v>3</v>
      </c>
      <c r="F23" s="123" t="s">
        <v>4</v>
      </c>
      <c r="G23" s="123"/>
      <c r="H23" s="123" t="s">
        <v>5</v>
      </c>
      <c r="I23" s="129"/>
      <c r="J23" s="130" t="s">
        <v>6</v>
      </c>
    </row>
    <row r="24" spans="1:10" ht="18" customHeight="1" thickBot="1" x14ac:dyDescent="0.25">
      <c r="A24" s="145"/>
      <c r="B24" s="124"/>
      <c r="C24" s="124"/>
      <c r="D24" s="124"/>
      <c r="E24" s="124"/>
      <c r="F24" s="2" t="s">
        <v>8</v>
      </c>
      <c r="G24" s="2" t="s">
        <v>9</v>
      </c>
      <c r="H24" s="2" t="s">
        <v>8</v>
      </c>
      <c r="I24" s="74" t="s">
        <v>9</v>
      </c>
      <c r="J24" s="131"/>
    </row>
    <row r="25" spans="1:10" x14ac:dyDescent="0.2">
      <c r="A25" s="3" t="s">
        <v>10</v>
      </c>
      <c r="B25" s="26">
        <v>5</v>
      </c>
      <c r="C25" s="27">
        <v>39</v>
      </c>
      <c r="D25" s="27">
        <v>713</v>
      </c>
      <c r="E25" s="27">
        <v>1151</v>
      </c>
      <c r="F25" s="27">
        <v>534</v>
      </c>
      <c r="G25" s="27">
        <v>13</v>
      </c>
      <c r="H25" s="27">
        <v>20</v>
      </c>
      <c r="I25" s="63">
        <v>12</v>
      </c>
      <c r="J25" s="75">
        <f>SUM(F25,G25,H25,I25)</f>
        <v>579</v>
      </c>
    </row>
    <row r="26" spans="1:10" x14ac:dyDescent="0.2">
      <c r="A26" s="3" t="s">
        <v>11</v>
      </c>
      <c r="B26" s="26">
        <v>6</v>
      </c>
      <c r="C26" s="27">
        <v>25</v>
      </c>
      <c r="D26" s="27">
        <v>527</v>
      </c>
      <c r="E26" s="27">
        <v>966</v>
      </c>
      <c r="F26" s="27">
        <v>219</v>
      </c>
      <c r="G26" s="27">
        <v>12</v>
      </c>
      <c r="H26" s="27">
        <v>30</v>
      </c>
      <c r="I26" s="63">
        <v>14</v>
      </c>
      <c r="J26" s="75">
        <f t="shared" ref="J26:J31" si="5">SUM(F26,G26,H26,I26)</f>
        <v>275</v>
      </c>
    </row>
    <row r="27" spans="1:10" x14ac:dyDescent="0.2">
      <c r="A27" s="3" t="s">
        <v>12</v>
      </c>
      <c r="B27" s="26">
        <v>12</v>
      </c>
      <c r="C27" s="27">
        <v>30</v>
      </c>
      <c r="D27" s="27">
        <v>894</v>
      </c>
      <c r="E27" s="27">
        <v>1635</v>
      </c>
      <c r="F27" s="27">
        <v>201</v>
      </c>
      <c r="G27" s="27">
        <v>30</v>
      </c>
      <c r="H27" s="27">
        <v>35</v>
      </c>
      <c r="I27" s="63">
        <v>20</v>
      </c>
      <c r="J27" s="75">
        <f t="shared" si="5"/>
        <v>286</v>
      </c>
    </row>
    <row r="28" spans="1:10" x14ac:dyDescent="0.2">
      <c r="A28" s="3" t="s">
        <v>13</v>
      </c>
      <c r="B28" s="26">
        <v>4</v>
      </c>
      <c r="C28" s="27">
        <v>0</v>
      </c>
      <c r="D28" s="27">
        <v>108</v>
      </c>
      <c r="E28" s="27">
        <v>249</v>
      </c>
      <c r="F28" s="27">
        <v>18</v>
      </c>
      <c r="G28" s="27">
        <v>3</v>
      </c>
      <c r="H28" s="27">
        <v>4</v>
      </c>
      <c r="I28" s="63">
        <v>5</v>
      </c>
      <c r="J28" s="75">
        <f t="shared" si="5"/>
        <v>30</v>
      </c>
    </row>
    <row r="29" spans="1:10" x14ac:dyDescent="0.2">
      <c r="A29" s="3" t="s">
        <v>14</v>
      </c>
      <c r="B29" s="26">
        <v>13</v>
      </c>
      <c r="C29" s="27">
        <v>2</v>
      </c>
      <c r="D29" s="27">
        <v>269</v>
      </c>
      <c r="E29" s="27">
        <v>523</v>
      </c>
      <c r="F29" s="27">
        <v>32</v>
      </c>
      <c r="G29" s="27">
        <v>5</v>
      </c>
      <c r="H29" s="27">
        <v>6</v>
      </c>
      <c r="I29" s="63">
        <f>'[1]name of hotels aug.2017'!L304</f>
        <v>0</v>
      </c>
      <c r="J29" s="75">
        <f t="shared" si="5"/>
        <v>43</v>
      </c>
    </row>
    <row r="30" spans="1:10" x14ac:dyDescent="0.2">
      <c r="A30" s="3" t="s">
        <v>24</v>
      </c>
      <c r="B30" s="26">
        <v>5</v>
      </c>
      <c r="C30" s="26">
        <v>0</v>
      </c>
      <c r="D30" s="26">
        <v>180</v>
      </c>
      <c r="E30" s="26">
        <v>326</v>
      </c>
      <c r="F30" s="26">
        <v>21</v>
      </c>
      <c r="G30" s="26">
        <v>0</v>
      </c>
      <c r="H30" s="26">
        <v>16</v>
      </c>
      <c r="I30" s="73">
        <v>0</v>
      </c>
      <c r="J30" s="75">
        <f t="shared" si="5"/>
        <v>37</v>
      </c>
    </row>
    <row r="31" spans="1:10" ht="13.5" thickBot="1" x14ac:dyDescent="0.25">
      <c r="A31" s="3" t="s">
        <v>66</v>
      </c>
      <c r="B31" s="26">
        <v>2</v>
      </c>
      <c r="C31" s="26">
        <v>0</v>
      </c>
      <c r="D31" s="26">
        <v>12</v>
      </c>
      <c r="E31" s="26">
        <v>21</v>
      </c>
      <c r="F31" s="26">
        <v>2</v>
      </c>
      <c r="G31" s="26">
        <v>0</v>
      </c>
      <c r="H31" s="26">
        <v>2</v>
      </c>
      <c r="I31" s="73">
        <v>0</v>
      </c>
      <c r="J31" s="76">
        <f t="shared" si="5"/>
        <v>4</v>
      </c>
    </row>
    <row r="32" spans="1:10" ht="13.5" thickBot="1" x14ac:dyDescent="0.25">
      <c r="A32" s="5" t="s">
        <v>15</v>
      </c>
      <c r="B32" s="29">
        <f t="shared" ref="B32:J32" si="6">SUM(B25:B31)</f>
        <v>47</v>
      </c>
      <c r="C32" s="29">
        <f t="shared" si="6"/>
        <v>96</v>
      </c>
      <c r="D32" s="29">
        <f t="shared" si="6"/>
        <v>2703</v>
      </c>
      <c r="E32" s="29">
        <f t="shared" si="6"/>
        <v>4871</v>
      </c>
      <c r="F32" s="29">
        <f t="shared" si="6"/>
        <v>1027</v>
      </c>
      <c r="G32" s="29">
        <f t="shared" si="6"/>
        <v>63</v>
      </c>
      <c r="H32" s="29">
        <f t="shared" si="6"/>
        <v>113</v>
      </c>
      <c r="I32" s="29">
        <f t="shared" si="6"/>
        <v>51</v>
      </c>
      <c r="J32" s="29">
        <f t="shared" si="6"/>
        <v>1254</v>
      </c>
    </row>
    <row r="33" spans="1:10" ht="13.5" thickBot="1" x14ac:dyDescent="0.25">
      <c r="A33" s="5" t="s">
        <v>21</v>
      </c>
      <c r="B33" s="29">
        <v>9</v>
      </c>
      <c r="C33" s="29">
        <v>0</v>
      </c>
      <c r="D33" s="29">
        <v>184</v>
      </c>
      <c r="E33" s="29">
        <v>351</v>
      </c>
      <c r="F33" s="29">
        <v>11</v>
      </c>
      <c r="G33" s="29">
        <v>2</v>
      </c>
      <c r="H33" s="29">
        <v>2</v>
      </c>
      <c r="I33" s="29">
        <f>'[1]name of hotels aug.2017'!L617</f>
        <v>0</v>
      </c>
      <c r="J33" s="29">
        <f>SUM(F33,G33,H33,I33)</f>
        <v>15</v>
      </c>
    </row>
    <row r="34" spans="1:10" s="6" customFormat="1" ht="21" customHeight="1" thickBot="1" x14ac:dyDescent="0.25">
      <c r="A34" s="42" t="s">
        <v>25</v>
      </c>
      <c r="B34" s="43">
        <f>SUM(B32:B33)</f>
        <v>56</v>
      </c>
      <c r="C34" s="43">
        <f t="shared" ref="C34:J34" si="7">SUM(C32:C33)</f>
        <v>96</v>
      </c>
      <c r="D34" s="43">
        <f t="shared" si="7"/>
        <v>2887</v>
      </c>
      <c r="E34" s="43">
        <f t="shared" si="7"/>
        <v>5222</v>
      </c>
      <c r="F34" s="43">
        <f t="shared" si="7"/>
        <v>1038</v>
      </c>
      <c r="G34" s="43">
        <f t="shared" si="7"/>
        <v>65</v>
      </c>
      <c r="H34" s="43">
        <f t="shared" si="7"/>
        <v>115</v>
      </c>
      <c r="I34" s="43">
        <f t="shared" si="7"/>
        <v>51</v>
      </c>
      <c r="J34" s="43">
        <f t="shared" si="7"/>
        <v>1269</v>
      </c>
    </row>
    <row r="35" spans="1:10" ht="18" customHeight="1" thickBot="1" x14ac:dyDescent="0.25">
      <c r="A35" s="7"/>
      <c r="B35" s="8"/>
      <c r="C35" s="8"/>
      <c r="D35" s="8"/>
      <c r="E35" s="8"/>
      <c r="F35" s="8"/>
      <c r="G35" s="8"/>
      <c r="H35" s="8"/>
      <c r="I35" s="8"/>
      <c r="J35" s="8"/>
    </row>
    <row r="36" spans="1:10" ht="15" customHeight="1" x14ac:dyDescent="0.2">
      <c r="A36" s="144" t="s">
        <v>26</v>
      </c>
      <c r="B36" s="123" t="s">
        <v>0</v>
      </c>
      <c r="C36" s="123" t="s">
        <v>1</v>
      </c>
      <c r="D36" s="123" t="s">
        <v>2</v>
      </c>
      <c r="E36" s="123" t="s">
        <v>3</v>
      </c>
      <c r="F36" s="123" t="s">
        <v>4</v>
      </c>
      <c r="G36" s="123"/>
      <c r="H36" s="123" t="s">
        <v>5</v>
      </c>
      <c r="I36" s="123"/>
      <c r="J36" s="119" t="s">
        <v>6</v>
      </c>
    </row>
    <row r="37" spans="1:10" ht="18" customHeight="1" thickBot="1" x14ac:dyDescent="0.25">
      <c r="A37" s="145"/>
      <c r="B37" s="124"/>
      <c r="C37" s="124"/>
      <c r="D37" s="124"/>
      <c r="E37" s="124"/>
      <c r="F37" s="2" t="s">
        <v>8</v>
      </c>
      <c r="G37" s="2" t="s">
        <v>9</v>
      </c>
      <c r="H37" s="2" t="s">
        <v>8</v>
      </c>
      <c r="I37" s="2" t="s">
        <v>9</v>
      </c>
      <c r="J37" s="120"/>
    </row>
    <row r="38" spans="1:10" x14ac:dyDescent="0.2">
      <c r="A38" s="10" t="s">
        <v>10</v>
      </c>
      <c r="B38" s="26">
        <v>9</v>
      </c>
      <c r="C38" s="26">
        <v>257</v>
      </c>
      <c r="D38" s="26">
        <v>2245</v>
      </c>
      <c r="E38" s="26">
        <v>3169</v>
      </c>
      <c r="F38" s="26">
        <v>1094</v>
      </c>
      <c r="G38" s="26">
        <v>99</v>
      </c>
      <c r="H38" s="26">
        <v>362</v>
      </c>
      <c r="I38" s="26">
        <v>35</v>
      </c>
      <c r="J38" s="26">
        <f>SUM(F38:I38)</f>
        <v>1590</v>
      </c>
    </row>
    <row r="39" spans="1:10" x14ac:dyDescent="0.2">
      <c r="A39" s="3" t="s">
        <v>11</v>
      </c>
      <c r="B39" s="26">
        <v>10</v>
      </c>
      <c r="C39" s="26">
        <v>130</v>
      </c>
      <c r="D39" s="26">
        <v>1138</v>
      </c>
      <c r="E39" s="26">
        <v>2375</v>
      </c>
      <c r="F39" s="26">
        <v>231</v>
      </c>
      <c r="G39" s="26">
        <v>21</v>
      </c>
      <c r="H39" s="26">
        <v>85</v>
      </c>
      <c r="I39" s="26">
        <v>8</v>
      </c>
      <c r="J39" s="26">
        <f t="shared" ref="J39:J42" si="8">SUM(F39:I39)</f>
        <v>345</v>
      </c>
    </row>
    <row r="40" spans="1:10" x14ac:dyDescent="0.2">
      <c r="A40" s="3" t="s">
        <v>12</v>
      </c>
      <c r="B40" s="26">
        <v>7</v>
      </c>
      <c r="C40" s="26">
        <v>17</v>
      </c>
      <c r="D40" s="26">
        <v>486</v>
      </c>
      <c r="E40" s="26">
        <v>933</v>
      </c>
      <c r="F40" s="26">
        <v>125</v>
      </c>
      <c r="G40" s="26">
        <v>11</v>
      </c>
      <c r="H40" s="26">
        <v>89</v>
      </c>
      <c r="I40" s="26">
        <v>9</v>
      </c>
      <c r="J40" s="26">
        <f t="shared" si="8"/>
        <v>234</v>
      </c>
    </row>
    <row r="41" spans="1:10" x14ac:dyDescent="0.2">
      <c r="A41" s="3" t="s">
        <v>13</v>
      </c>
      <c r="B41" s="26">
        <v>17</v>
      </c>
      <c r="C41" s="26">
        <v>68</v>
      </c>
      <c r="D41" s="26">
        <v>804</v>
      </c>
      <c r="E41" s="26">
        <v>1787</v>
      </c>
      <c r="F41" s="26">
        <v>83</v>
      </c>
      <c r="G41" s="26">
        <v>8</v>
      </c>
      <c r="H41" s="26">
        <v>70</v>
      </c>
      <c r="I41" s="26">
        <v>7</v>
      </c>
      <c r="J41" s="26">
        <f t="shared" si="8"/>
        <v>168</v>
      </c>
    </row>
    <row r="42" spans="1:10" ht="13.5" thickBot="1" x14ac:dyDescent="0.25">
      <c r="A42" s="3" t="s">
        <v>14</v>
      </c>
      <c r="B42" s="26">
        <v>28</v>
      </c>
      <c r="C42" s="26">
        <v>57</v>
      </c>
      <c r="D42" s="26">
        <v>991</v>
      </c>
      <c r="E42" s="26">
        <v>2509</v>
      </c>
      <c r="F42" s="26">
        <v>71</v>
      </c>
      <c r="G42" s="26">
        <v>7</v>
      </c>
      <c r="H42" s="26">
        <v>43</v>
      </c>
      <c r="I42" s="26">
        <v>5</v>
      </c>
      <c r="J42" s="26">
        <f t="shared" si="8"/>
        <v>126</v>
      </c>
    </row>
    <row r="43" spans="1:10" ht="13.5" thickBot="1" x14ac:dyDescent="0.25">
      <c r="A43" s="5" t="s">
        <v>15</v>
      </c>
      <c r="B43" s="29">
        <f>SUM(B38:B42)</f>
        <v>71</v>
      </c>
      <c r="C43" s="29">
        <f t="shared" ref="C43:J43" si="9">SUM(C38:C42)</f>
        <v>529</v>
      </c>
      <c r="D43" s="29">
        <f t="shared" si="9"/>
        <v>5664</v>
      </c>
      <c r="E43" s="29">
        <f t="shared" si="9"/>
        <v>10773</v>
      </c>
      <c r="F43" s="29">
        <f t="shared" si="9"/>
        <v>1604</v>
      </c>
      <c r="G43" s="29">
        <f t="shared" si="9"/>
        <v>146</v>
      </c>
      <c r="H43" s="29">
        <f t="shared" si="9"/>
        <v>649</v>
      </c>
      <c r="I43" s="29">
        <f t="shared" si="9"/>
        <v>64</v>
      </c>
      <c r="J43" s="29">
        <f t="shared" si="9"/>
        <v>2463</v>
      </c>
    </row>
    <row r="44" spans="1:10" hidden="1" x14ac:dyDescent="0.2">
      <c r="A44" s="3" t="s">
        <v>17</v>
      </c>
      <c r="B44" s="27">
        <v>0</v>
      </c>
      <c r="C44" s="27">
        <v>0</v>
      </c>
      <c r="D44" s="27">
        <v>0</v>
      </c>
      <c r="E44" s="27">
        <v>0</v>
      </c>
      <c r="F44" s="27">
        <v>0</v>
      </c>
      <c r="G44" s="27">
        <v>0</v>
      </c>
      <c r="H44" s="27">
        <v>0</v>
      </c>
      <c r="I44" s="27">
        <v>0</v>
      </c>
      <c r="J44" s="27">
        <v>0</v>
      </c>
    </row>
    <row r="45" spans="1:10" hidden="1" x14ac:dyDescent="0.2">
      <c r="A45" s="3" t="s">
        <v>20</v>
      </c>
      <c r="B45" s="27">
        <v>0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f>[1]شطب!L101</f>
        <v>0</v>
      </c>
      <c r="J45" s="27">
        <v>0</v>
      </c>
    </row>
    <row r="46" spans="1:10" hidden="1" x14ac:dyDescent="0.2">
      <c r="A46" s="3" t="s">
        <v>21</v>
      </c>
      <c r="B46" s="27">
        <v>0</v>
      </c>
      <c r="C46" s="27">
        <v>0</v>
      </c>
      <c r="D46" s="27">
        <v>0</v>
      </c>
      <c r="E46" s="27">
        <v>0</v>
      </c>
      <c r="F46" s="27">
        <v>0</v>
      </c>
      <c r="G46" s="27">
        <v>0</v>
      </c>
      <c r="H46" s="27">
        <v>0</v>
      </c>
      <c r="I46" s="27">
        <v>0</v>
      </c>
      <c r="J46" s="27">
        <f>SUM(F46:I46)</f>
        <v>0</v>
      </c>
    </row>
    <row r="47" spans="1:10" x14ac:dyDescent="0.2">
      <c r="A47" s="3" t="s">
        <v>27</v>
      </c>
      <c r="B47" s="27">
        <v>19</v>
      </c>
      <c r="C47" s="27">
        <v>0</v>
      </c>
      <c r="D47" s="27">
        <v>319</v>
      </c>
      <c r="E47" s="27">
        <v>806</v>
      </c>
      <c r="F47" s="27">
        <v>34</v>
      </c>
      <c r="G47" s="27">
        <v>3</v>
      </c>
      <c r="H47" s="27">
        <v>25</v>
      </c>
      <c r="I47" s="27">
        <v>0</v>
      </c>
      <c r="J47" s="27">
        <f>I47+H47+G47+F47</f>
        <v>62</v>
      </c>
    </row>
    <row r="48" spans="1:10" ht="17.25" customHeight="1" thickBot="1" x14ac:dyDescent="0.25">
      <c r="A48" s="3" t="s">
        <v>28</v>
      </c>
      <c r="B48" s="27">
        <v>0</v>
      </c>
      <c r="C48" s="27">
        <v>0</v>
      </c>
      <c r="D48" s="27">
        <v>0</v>
      </c>
      <c r="E48" s="27">
        <v>0</v>
      </c>
      <c r="F48" s="27">
        <v>0</v>
      </c>
      <c r="G48" s="27">
        <v>0</v>
      </c>
      <c r="H48" s="27">
        <v>0</v>
      </c>
      <c r="I48" s="27">
        <v>0</v>
      </c>
      <c r="J48" s="27">
        <v>0</v>
      </c>
    </row>
    <row r="49" spans="1:10" s="6" customFormat="1" ht="21" customHeight="1" thickBot="1" x14ac:dyDescent="0.25">
      <c r="A49" s="42" t="s">
        <v>29</v>
      </c>
      <c r="B49" s="43">
        <f>SUM(B44:B48,B43)</f>
        <v>90</v>
      </c>
      <c r="C49" s="43">
        <f t="shared" ref="C49:J49" si="10">SUM(C44:C48,C43)</f>
        <v>529</v>
      </c>
      <c r="D49" s="43">
        <f t="shared" si="10"/>
        <v>5983</v>
      </c>
      <c r="E49" s="43">
        <f t="shared" si="10"/>
        <v>11579</v>
      </c>
      <c r="F49" s="43">
        <f t="shared" si="10"/>
        <v>1638</v>
      </c>
      <c r="G49" s="43">
        <f t="shared" si="10"/>
        <v>149</v>
      </c>
      <c r="H49" s="43">
        <f t="shared" si="10"/>
        <v>674</v>
      </c>
      <c r="I49" s="43">
        <f t="shared" si="10"/>
        <v>64</v>
      </c>
      <c r="J49" s="43">
        <f t="shared" si="10"/>
        <v>2525</v>
      </c>
    </row>
    <row r="50" spans="1:10" ht="13.5" thickBot="1" x14ac:dyDescent="0.25">
      <c r="A50" s="7"/>
      <c r="B50" s="8"/>
      <c r="C50" s="8"/>
      <c r="D50" s="8"/>
      <c r="E50" s="8"/>
      <c r="F50" s="8"/>
      <c r="G50" s="8"/>
      <c r="H50" s="8"/>
      <c r="I50" s="8"/>
      <c r="J50" s="8"/>
    </row>
    <row r="51" spans="1:10" ht="15" customHeight="1" x14ac:dyDescent="0.2">
      <c r="A51" s="144" t="s">
        <v>30</v>
      </c>
      <c r="B51" s="123" t="s">
        <v>0</v>
      </c>
      <c r="C51" s="123" t="s">
        <v>1</v>
      </c>
      <c r="D51" s="123" t="s">
        <v>2</v>
      </c>
      <c r="E51" s="123" t="s">
        <v>3</v>
      </c>
      <c r="F51" s="123" t="s">
        <v>4</v>
      </c>
      <c r="G51" s="123"/>
      <c r="H51" s="123" t="s">
        <v>5</v>
      </c>
      <c r="I51" s="123"/>
      <c r="J51" s="119" t="s">
        <v>6</v>
      </c>
    </row>
    <row r="52" spans="1:10" ht="18" customHeight="1" thickBot="1" x14ac:dyDescent="0.25">
      <c r="A52" s="145"/>
      <c r="B52" s="124"/>
      <c r="C52" s="124"/>
      <c r="D52" s="124"/>
      <c r="E52" s="124"/>
      <c r="F52" s="2" t="s">
        <v>8</v>
      </c>
      <c r="G52" s="2" t="s">
        <v>9</v>
      </c>
      <c r="H52" s="2" t="s">
        <v>8</v>
      </c>
      <c r="I52" s="2" t="s">
        <v>9</v>
      </c>
      <c r="J52" s="120"/>
    </row>
    <row r="53" spans="1:10" x14ac:dyDescent="0.2">
      <c r="A53" s="3" t="s">
        <v>10</v>
      </c>
      <c r="B53" s="27">
        <v>6</v>
      </c>
      <c r="C53" s="27">
        <v>152</v>
      </c>
      <c r="D53" s="27">
        <v>1684</v>
      </c>
      <c r="E53" s="27">
        <v>2256</v>
      </c>
      <c r="F53" s="27">
        <v>2071</v>
      </c>
      <c r="G53" s="27">
        <v>132</v>
      </c>
      <c r="H53" s="27">
        <v>39</v>
      </c>
      <c r="I53" s="27">
        <v>118</v>
      </c>
      <c r="J53" s="27">
        <f>SUM(F53,G53,H53,I53)</f>
        <v>2360</v>
      </c>
    </row>
    <row r="54" spans="1:10" ht="13.5" thickBot="1" x14ac:dyDescent="0.25">
      <c r="A54" s="3" t="s">
        <v>11</v>
      </c>
      <c r="B54" s="27">
        <f>'[1]name of hotels aug.2017'!A82</f>
        <v>3</v>
      </c>
      <c r="C54" s="27">
        <v>41</v>
      </c>
      <c r="D54" s="27">
        <v>593</v>
      </c>
      <c r="E54" s="27">
        <v>1070</v>
      </c>
      <c r="F54" s="27">
        <v>453</v>
      </c>
      <c r="G54" s="27">
        <v>27</v>
      </c>
      <c r="H54" s="27">
        <v>7</v>
      </c>
      <c r="I54" s="27">
        <v>15</v>
      </c>
      <c r="J54" s="27">
        <f>SUM(F54,G54,H54,I54)</f>
        <v>502</v>
      </c>
    </row>
    <row r="55" spans="1:10" s="6" customFormat="1" ht="21" customHeight="1" thickBot="1" x14ac:dyDescent="0.25">
      <c r="A55" s="42" t="s">
        <v>31</v>
      </c>
      <c r="B55" s="43">
        <f>SUM(B53:B54)</f>
        <v>9</v>
      </c>
      <c r="C55" s="43">
        <f t="shared" ref="C55:J55" si="11">SUM(C53:C54)</f>
        <v>193</v>
      </c>
      <c r="D55" s="43">
        <f t="shared" si="11"/>
        <v>2277</v>
      </c>
      <c r="E55" s="43">
        <f t="shared" si="11"/>
        <v>3326</v>
      </c>
      <c r="F55" s="43">
        <f t="shared" si="11"/>
        <v>2524</v>
      </c>
      <c r="G55" s="43">
        <f t="shared" si="11"/>
        <v>159</v>
      </c>
      <c r="H55" s="43">
        <f t="shared" si="11"/>
        <v>46</v>
      </c>
      <c r="I55" s="43">
        <f t="shared" si="11"/>
        <v>133</v>
      </c>
      <c r="J55" s="43">
        <f t="shared" si="11"/>
        <v>2862</v>
      </c>
    </row>
    <row r="56" spans="1:10" ht="13.5" thickBot="1" x14ac:dyDescent="0.25">
      <c r="A56" s="13"/>
      <c r="B56" s="14"/>
      <c r="C56" s="14"/>
      <c r="D56" s="14"/>
      <c r="E56" s="14"/>
      <c r="F56" s="14"/>
      <c r="G56" s="14"/>
      <c r="H56" s="14"/>
      <c r="I56" s="14"/>
      <c r="J56" s="14"/>
    </row>
    <row r="57" spans="1:10" x14ac:dyDescent="0.2">
      <c r="A57" s="44"/>
      <c r="B57" s="123" t="s">
        <v>0</v>
      </c>
      <c r="C57" s="123" t="s">
        <v>1</v>
      </c>
      <c r="D57" s="123" t="s">
        <v>2</v>
      </c>
      <c r="E57" s="123" t="s">
        <v>3</v>
      </c>
      <c r="F57" s="123" t="s">
        <v>4</v>
      </c>
      <c r="G57" s="123"/>
      <c r="H57" s="123" t="s">
        <v>5</v>
      </c>
      <c r="I57" s="123"/>
      <c r="J57" s="119" t="s">
        <v>6</v>
      </c>
    </row>
    <row r="58" spans="1:10" ht="18" customHeight="1" thickBot="1" x14ac:dyDescent="0.25">
      <c r="A58" s="107" t="s">
        <v>33</v>
      </c>
      <c r="B58" s="124"/>
      <c r="C58" s="124"/>
      <c r="D58" s="124"/>
      <c r="E58" s="124"/>
      <c r="F58" s="2" t="s">
        <v>8</v>
      </c>
      <c r="G58" s="2" t="s">
        <v>9</v>
      </c>
      <c r="H58" s="2" t="s">
        <v>8</v>
      </c>
      <c r="I58" s="2" t="s">
        <v>9</v>
      </c>
      <c r="J58" s="120"/>
    </row>
    <row r="59" spans="1:10" x14ac:dyDescent="0.2">
      <c r="A59" s="3" t="s">
        <v>12</v>
      </c>
      <c r="B59" s="26">
        <f>SUM('[1]name of hotels aug.2017'!A139)</f>
        <v>2</v>
      </c>
      <c r="C59" s="26">
        <v>77</v>
      </c>
      <c r="D59" s="26">
        <v>78</v>
      </c>
      <c r="E59" s="26">
        <v>328</v>
      </c>
      <c r="F59" s="26">
        <v>29</v>
      </c>
      <c r="G59" s="26">
        <v>5</v>
      </c>
      <c r="H59" s="26">
        <v>7</v>
      </c>
      <c r="I59" s="26">
        <v>0</v>
      </c>
      <c r="J59" s="26">
        <f>SUM(F59,G59,H59,I59)</f>
        <v>41</v>
      </c>
    </row>
    <row r="60" spans="1:10" x14ac:dyDescent="0.2">
      <c r="A60" s="3" t="s">
        <v>34</v>
      </c>
      <c r="B60" s="26">
        <v>4</v>
      </c>
      <c r="C60" s="26">
        <v>0</v>
      </c>
      <c r="D60" s="26">
        <v>75</v>
      </c>
      <c r="E60" s="26">
        <v>151</v>
      </c>
      <c r="F60" s="26">
        <v>31</v>
      </c>
      <c r="G60" s="26">
        <v>3</v>
      </c>
      <c r="H60" s="26">
        <v>20</v>
      </c>
      <c r="I60" s="26">
        <v>0</v>
      </c>
      <c r="J60" s="26">
        <f>SUM(F60,G60,H60,I60)</f>
        <v>54</v>
      </c>
    </row>
    <row r="61" spans="1:10" ht="13.5" thickBot="1" x14ac:dyDescent="0.25">
      <c r="A61" s="3" t="s">
        <v>14</v>
      </c>
      <c r="B61" s="26">
        <v>5</v>
      </c>
      <c r="C61" s="26">
        <v>0</v>
      </c>
      <c r="D61" s="26">
        <v>85</v>
      </c>
      <c r="E61" s="26">
        <v>164</v>
      </c>
      <c r="F61" s="26">
        <v>22</v>
      </c>
      <c r="G61" s="26">
        <v>1</v>
      </c>
      <c r="H61" s="26">
        <v>6</v>
      </c>
      <c r="I61" s="26">
        <v>0</v>
      </c>
      <c r="J61" s="26">
        <f>SUM(F61,G61,H61,I61)</f>
        <v>29</v>
      </c>
    </row>
    <row r="62" spans="1:10" ht="13.5" thickBot="1" x14ac:dyDescent="0.25">
      <c r="A62" s="5" t="s">
        <v>35</v>
      </c>
      <c r="B62" s="29">
        <f>SUM(B59:B61)</f>
        <v>11</v>
      </c>
      <c r="C62" s="29">
        <f t="shared" ref="C62:I62" si="12">SUM(C59:C61)</f>
        <v>77</v>
      </c>
      <c r="D62" s="29">
        <f t="shared" si="12"/>
        <v>238</v>
      </c>
      <c r="E62" s="29">
        <f t="shared" si="12"/>
        <v>643</v>
      </c>
      <c r="F62" s="29">
        <f t="shared" si="12"/>
        <v>82</v>
      </c>
      <c r="G62" s="29">
        <f t="shared" si="12"/>
        <v>9</v>
      </c>
      <c r="H62" s="29">
        <f t="shared" si="12"/>
        <v>33</v>
      </c>
      <c r="I62" s="29">
        <f t="shared" si="12"/>
        <v>0</v>
      </c>
      <c r="J62" s="29">
        <f>SUM(J59:J61)</f>
        <v>124</v>
      </c>
    </row>
    <row r="63" spans="1:10" x14ac:dyDescent="0.2">
      <c r="A63" s="3" t="s">
        <v>75</v>
      </c>
      <c r="B63" s="26">
        <v>1</v>
      </c>
      <c r="C63" s="26">
        <v>28</v>
      </c>
      <c r="D63" s="26">
        <v>22</v>
      </c>
      <c r="E63" s="26">
        <v>90</v>
      </c>
      <c r="F63" s="26">
        <v>10</v>
      </c>
      <c r="G63" s="26">
        <v>3</v>
      </c>
      <c r="H63" s="26">
        <v>4</v>
      </c>
      <c r="I63" s="26">
        <v>0</v>
      </c>
      <c r="J63" s="26">
        <f>SUM(F63,G63,H63,I63)</f>
        <v>17</v>
      </c>
    </row>
    <row r="64" spans="1:10" x14ac:dyDescent="0.2">
      <c r="A64" s="3" t="s">
        <v>36</v>
      </c>
      <c r="B64" s="26">
        <v>1</v>
      </c>
      <c r="C64" s="26">
        <f>SUM('[1]name of hotels aug.2017'!B454)</f>
        <v>0</v>
      </c>
      <c r="D64" s="26">
        <v>34</v>
      </c>
      <c r="E64" s="26">
        <v>55</v>
      </c>
      <c r="F64" s="26">
        <v>5</v>
      </c>
      <c r="G64" s="26">
        <v>3</v>
      </c>
      <c r="H64" s="26">
        <v>1</v>
      </c>
      <c r="I64" s="26">
        <v>0</v>
      </c>
      <c r="J64" s="26">
        <f>SUM(F64,G64,H64,I64)</f>
        <v>9</v>
      </c>
    </row>
    <row r="65" spans="1:10" x14ac:dyDescent="0.2">
      <c r="A65" s="3" t="s">
        <v>76</v>
      </c>
      <c r="B65" s="26">
        <f>SUM('[1]name of hotels aug.2017'!A491)</f>
        <v>1</v>
      </c>
      <c r="C65" s="26">
        <v>21</v>
      </c>
      <c r="D65" s="26">
        <v>3</v>
      </c>
      <c r="E65" s="26">
        <v>59</v>
      </c>
      <c r="F65" s="26">
        <v>17</v>
      </c>
      <c r="G65" s="26">
        <v>3</v>
      </c>
      <c r="H65" s="26">
        <v>4</v>
      </c>
      <c r="I65" s="26">
        <f>SUM('[1]name of hotels aug.2017'!L491)</f>
        <v>0</v>
      </c>
      <c r="J65" s="26">
        <f>SUM(F65,G65,H65,I65)</f>
        <v>24</v>
      </c>
    </row>
    <row r="66" spans="1:10" ht="13.5" thickBot="1" x14ac:dyDescent="0.25">
      <c r="A66" s="12" t="s">
        <v>21</v>
      </c>
      <c r="B66" s="26">
        <v>2</v>
      </c>
      <c r="C66" s="26">
        <v>2</v>
      </c>
      <c r="D66" s="26">
        <v>38</v>
      </c>
      <c r="E66" s="26">
        <v>58</v>
      </c>
      <c r="F66" s="26">
        <v>9</v>
      </c>
      <c r="G66" s="26">
        <v>4</v>
      </c>
      <c r="H66" s="26">
        <v>0</v>
      </c>
      <c r="I66" s="26">
        <v>0</v>
      </c>
      <c r="J66" s="26">
        <f>SUM(F66,G66,H66,I66)</f>
        <v>13</v>
      </c>
    </row>
    <row r="67" spans="1:10" s="6" customFormat="1" ht="21" customHeight="1" thickBot="1" x14ac:dyDescent="0.25">
      <c r="A67" s="42" t="s">
        <v>37</v>
      </c>
      <c r="B67" s="43">
        <f>SUM(B62,B63:B66)</f>
        <v>16</v>
      </c>
      <c r="C67" s="43">
        <f t="shared" ref="C67:J67" si="13">SUM(C62,C63:C66)</f>
        <v>128</v>
      </c>
      <c r="D67" s="43">
        <f t="shared" si="13"/>
        <v>335</v>
      </c>
      <c r="E67" s="43">
        <f t="shared" si="13"/>
        <v>905</v>
      </c>
      <c r="F67" s="43">
        <f t="shared" si="13"/>
        <v>123</v>
      </c>
      <c r="G67" s="43">
        <f t="shared" si="13"/>
        <v>22</v>
      </c>
      <c r="H67" s="43">
        <f t="shared" si="13"/>
        <v>42</v>
      </c>
      <c r="I67" s="43">
        <f t="shared" si="13"/>
        <v>0</v>
      </c>
      <c r="J67" s="43">
        <f t="shared" si="13"/>
        <v>187</v>
      </c>
    </row>
    <row r="68" spans="1:10" ht="13.5" thickBot="1" x14ac:dyDescent="0.25">
      <c r="A68" s="7"/>
      <c r="B68" s="8"/>
      <c r="C68" s="8"/>
      <c r="D68" s="8"/>
      <c r="E68" s="8"/>
      <c r="F68" s="8"/>
      <c r="G68" s="8"/>
      <c r="H68" s="8"/>
      <c r="I68" s="8"/>
      <c r="J68" s="8"/>
    </row>
    <row r="69" spans="1:10" x14ac:dyDescent="0.2">
      <c r="A69" s="44"/>
      <c r="B69" s="123" t="s">
        <v>0</v>
      </c>
      <c r="C69" s="123" t="s">
        <v>1</v>
      </c>
      <c r="D69" s="123" t="s">
        <v>2</v>
      </c>
      <c r="E69" s="123" t="s">
        <v>3</v>
      </c>
      <c r="F69" s="123" t="s">
        <v>4</v>
      </c>
      <c r="G69" s="123"/>
      <c r="H69" s="123" t="s">
        <v>5</v>
      </c>
      <c r="I69" s="123"/>
      <c r="J69" s="119" t="s">
        <v>6</v>
      </c>
    </row>
    <row r="70" spans="1:10" ht="18" customHeight="1" thickBot="1" x14ac:dyDescent="0.25">
      <c r="A70" s="45" t="s">
        <v>38</v>
      </c>
      <c r="B70" s="127"/>
      <c r="C70" s="124"/>
      <c r="D70" s="127"/>
      <c r="E70" s="127"/>
      <c r="F70" s="104" t="s">
        <v>8</v>
      </c>
      <c r="G70" s="104" t="s">
        <v>9</v>
      </c>
      <c r="H70" s="104" t="s">
        <v>8</v>
      </c>
      <c r="I70" s="104" t="s">
        <v>9</v>
      </c>
      <c r="J70" s="128"/>
    </row>
    <row r="71" spans="1:10" ht="13.5" thickBot="1" x14ac:dyDescent="0.25">
      <c r="A71" s="46" t="s">
        <v>13</v>
      </c>
      <c r="B71" s="47">
        <v>3</v>
      </c>
      <c r="C71" s="47">
        <v>1</v>
      </c>
      <c r="D71" s="47">
        <v>70</v>
      </c>
      <c r="E71" s="47">
        <v>74</v>
      </c>
      <c r="F71" s="47">
        <v>19</v>
      </c>
      <c r="G71" s="47">
        <v>8</v>
      </c>
      <c r="H71" s="47">
        <v>10</v>
      </c>
      <c r="I71" s="47">
        <f>'[1]name of hotels aug.2017'!L221</f>
        <v>0</v>
      </c>
      <c r="J71" s="48">
        <f>SUM(F71:I71)</f>
        <v>37</v>
      </c>
    </row>
    <row r="72" spans="1:10" ht="13.5" thickBot="1" x14ac:dyDescent="0.25">
      <c r="A72" s="49" t="s">
        <v>14</v>
      </c>
      <c r="B72" s="50">
        <v>1</v>
      </c>
      <c r="C72" s="50">
        <v>0</v>
      </c>
      <c r="D72" s="50">
        <v>14</v>
      </c>
      <c r="E72" s="50">
        <v>58</v>
      </c>
      <c r="F72" s="50">
        <v>5</v>
      </c>
      <c r="G72" s="50">
        <v>2</v>
      </c>
      <c r="H72" s="50">
        <v>5</v>
      </c>
      <c r="I72" s="50">
        <v>0</v>
      </c>
      <c r="J72" s="48">
        <f>SUM(F72:I72)</f>
        <v>12</v>
      </c>
    </row>
    <row r="73" spans="1:10" ht="13.5" thickBot="1" x14ac:dyDescent="0.25">
      <c r="A73" s="49" t="s">
        <v>69</v>
      </c>
      <c r="B73" s="50">
        <v>1</v>
      </c>
      <c r="C73" s="50">
        <v>80</v>
      </c>
      <c r="D73" s="50">
        <v>0</v>
      </c>
      <c r="E73" s="50">
        <v>72</v>
      </c>
      <c r="F73" s="50">
        <v>9</v>
      </c>
      <c r="G73" s="50">
        <v>0</v>
      </c>
      <c r="H73" s="50">
        <v>8</v>
      </c>
      <c r="I73" s="50">
        <v>0</v>
      </c>
      <c r="J73" s="48">
        <f>SUM(F73:I73)</f>
        <v>17</v>
      </c>
    </row>
    <row r="74" spans="1:10" ht="13.5" thickBot="1" x14ac:dyDescent="0.25">
      <c r="A74" s="51" t="s">
        <v>39</v>
      </c>
      <c r="B74" s="52">
        <v>3</v>
      </c>
      <c r="C74" s="52">
        <f>'[1]name of hotels aug.2017'!F657</f>
        <v>0</v>
      </c>
      <c r="D74" s="52">
        <v>22</v>
      </c>
      <c r="E74" s="52">
        <v>52</v>
      </c>
      <c r="F74" s="52">
        <v>12</v>
      </c>
      <c r="G74" s="52">
        <v>1</v>
      </c>
      <c r="H74" s="52">
        <v>2</v>
      </c>
      <c r="I74" s="52">
        <v>1</v>
      </c>
      <c r="J74" s="48">
        <f>SUM(F74:I74)</f>
        <v>16</v>
      </c>
    </row>
    <row r="75" spans="1:10" s="6" customFormat="1" ht="21" customHeight="1" thickBot="1" x14ac:dyDescent="0.25">
      <c r="A75" s="42" t="s">
        <v>40</v>
      </c>
      <c r="B75" s="43">
        <f>SUM(B71:B74)</f>
        <v>8</v>
      </c>
      <c r="C75" s="43">
        <f t="shared" ref="C75:J75" si="14">SUM(C71:C74)</f>
        <v>81</v>
      </c>
      <c r="D75" s="43">
        <f t="shared" si="14"/>
        <v>106</v>
      </c>
      <c r="E75" s="43">
        <f t="shared" si="14"/>
        <v>256</v>
      </c>
      <c r="F75" s="43">
        <f t="shared" si="14"/>
        <v>45</v>
      </c>
      <c r="G75" s="43">
        <f t="shared" si="14"/>
        <v>11</v>
      </c>
      <c r="H75" s="43">
        <f t="shared" si="14"/>
        <v>25</v>
      </c>
      <c r="I75" s="43">
        <f t="shared" si="14"/>
        <v>1</v>
      </c>
      <c r="J75" s="43">
        <f t="shared" si="14"/>
        <v>82</v>
      </c>
    </row>
    <row r="76" spans="1:10" ht="13.5" thickBot="1" x14ac:dyDescent="0.25">
      <c r="A76" s="7"/>
      <c r="B76" s="8"/>
      <c r="C76" s="8"/>
      <c r="D76" s="8"/>
      <c r="E76" s="8"/>
      <c r="F76" s="8"/>
      <c r="G76" s="8"/>
      <c r="H76" s="8"/>
      <c r="I76" s="8"/>
      <c r="J76" s="8"/>
    </row>
    <row r="77" spans="1:10" ht="15" customHeight="1" x14ac:dyDescent="0.2">
      <c r="A77" s="146" t="s">
        <v>41</v>
      </c>
      <c r="B77" s="121" t="s">
        <v>0</v>
      </c>
      <c r="C77" s="123" t="s">
        <v>1</v>
      </c>
      <c r="D77" s="123" t="s">
        <v>2</v>
      </c>
      <c r="E77" s="123" t="s">
        <v>3</v>
      </c>
      <c r="F77" s="123" t="s">
        <v>4</v>
      </c>
      <c r="G77" s="123"/>
      <c r="H77" s="123" t="s">
        <v>5</v>
      </c>
      <c r="I77" s="123"/>
      <c r="J77" s="119" t="s">
        <v>6</v>
      </c>
    </row>
    <row r="78" spans="1:10" ht="18" customHeight="1" thickBot="1" x14ac:dyDescent="0.25">
      <c r="A78" s="147"/>
      <c r="B78" s="122"/>
      <c r="C78" s="124"/>
      <c r="D78" s="124"/>
      <c r="E78" s="124"/>
      <c r="F78" s="2" t="s">
        <v>8</v>
      </c>
      <c r="G78" s="2" t="s">
        <v>9</v>
      </c>
      <c r="H78" s="2" t="s">
        <v>8</v>
      </c>
      <c r="I78" s="2" t="s">
        <v>9</v>
      </c>
      <c r="J78" s="120"/>
    </row>
    <row r="79" spans="1:10" x14ac:dyDescent="0.2">
      <c r="A79" s="53" t="s">
        <v>13</v>
      </c>
      <c r="B79" s="78">
        <v>3</v>
      </c>
      <c r="C79" s="54">
        <f>'[1]name of hotels aug.2017'!F224</f>
        <v>0</v>
      </c>
      <c r="D79" s="54">
        <v>64</v>
      </c>
      <c r="E79" s="54">
        <v>104</v>
      </c>
      <c r="F79" s="54">
        <v>16</v>
      </c>
      <c r="G79" s="54">
        <v>2</v>
      </c>
      <c r="H79" s="54">
        <v>11</v>
      </c>
      <c r="I79" s="54">
        <f>'[1]name of hotels aug.2017'!L224</f>
        <v>0</v>
      </c>
      <c r="J79" s="55">
        <f>SUM(F79:I79)</f>
        <v>29</v>
      </c>
    </row>
    <row r="80" spans="1:10" x14ac:dyDescent="0.2">
      <c r="A80" s="53" t="s">
        <v>14</v>
      </c>
      <c r="B80" s="56">
        <v>1</v>
      </c>
      <c r="C80" s="25">
        <f>'[1]name of hotels aug.2017'!F310</f>
        <v>0</v>
      </c>
      <c r="D80" s="25">
        <v>12</v>
      </c>
      <c r="E80" s="25">
        <v>18</v>
      </c>
      <c r="F80" s="25">
        <v>2</v>
      </c>
      <c r="G80" s="25">
        <f>'[1]name of hotels aug.2017'!J310</f>
        <v>1</v>
      </c>
      <c r="H80" s="25">
        <v>1</v>
      </c>
      <c r="I80" s="25">
        <f>'[1]name of hotels aug.2017'!L310</f>
        <v>0</v>
      </c>
      <c r="J80" s="57">
        <f t="shared" ref="J80:J81" si="15">SUM(F80:I80)</f>
        <v>4</v>
      </c>
    </row>
    <row r="81" spans="1:10" ht="13.5" thickBot="1" x14ac:dyDescent="0.25">
      <c r="A81" s="53" t="s">
        <v>21</v>
      </c>
      <c r="B81" s="79">
        <v>2</v>
      </c>
      <c r="C81" s="58">
        <v>0</v>
      </c>
      <c r="D81" s="58">
        <v>18</v>
      </c>
      <c r="E81" s="58">
        <v>18</v>
      </c>
      <c r="F81" s="58">
        <v>6</v>
      </c>
      <c r="G81" s="58">
        <v>0</v>
      </c>
      <c r="H81" s="58">
        <v>0</v>
      </c>
      <c r="I81" s="58">
        <v>0</v>
      </c>
      <c r="J81" s="59">
        <f t="shared" si="15"/>
        <v>6</v>
      </c>
    </row>
    <row r="82" spans="1:10" s="6" customFormat="1" ht="21" customHeight="1" thickBot="1" x14ac:dyDescent="0.25">
      <c r="A82" s="42" t="s">
        <v>43</v>
      </c>
      <c r="B82" s="43">
        <f>SUM(B79:B81)</f>
        <v>6</v>
      </c>
      <c r="C82" s="43">
        <f t="shared" ref="C82:J82" si="16">SUM(C79:C81)</f>
        <v>0</v>
      </c>
      <c r="D82" s="43">
        <f t="shared" si="16"/>
        <v>94</v>
      </c>
      <c r="E82" s="43">
        <f t="shared" si="16"/>
        <v>140</v>
      </c>
      <c r="F82" s="43">
        <f t="shared" si="16"/>
        <v>24</v>
      </c>
      <c r="G82" s="43">
        <f t="shared" si="16"/>
        <v>3</v>
      </c>
      <c r="H82" s="43">
        <f t="shared" si="16"/>
        <v>12</v>
      </c>
      <c r="I82" s="43">
        <f t="shared" si="16"/>
        <v>0</v>
      </c>
      <c r="J82" s="43">
        <f t="shared" si="16"/>
        <v>39</v>
      </c>
    </row>
    <row r="83" spans="1:10" ht="13.5" thickBot="1" x14ac:dyDescent="0.25">
      <c r="A83" s="7"/>
      <c r="B83" s="8"/>
      <c r="C83" s="8"/>
      <c r="D83" s="8"/>
      <c r="E83" s="8"/>
      <c r="F83" s="8"/>
      <c r="G83" s="8"/>
      <c r="H83" s="8"/>
      <c r="I83" s="8"/>
      <c r="J83" s="8"/>
    </row>
    <row r="84" spans="1:10" x14ac:dyDescent="0.2">
      <c r="A84" s="44"/>
      <c r="B84" s="123" t="s">
        <v>0</v>
      </c>
      <c r="C84" s="123" t="s">
        <v>1</v>
      </c>
      <c r="D84" s="123" t="s">
        <v>2</v>
      </c>
      <c r="E84" s="123" t="s">
        <v>3</v>
      </c>
      <c r="F84" s="123" t="s">
        <v>4</v>
      </c>
      <c r="G84" s="123"/>
      <c r="H84" s="123" t="s">
        <v>5</v>
      </c>
      <c r="I84" s="123"/>
      <c r="J84" s="119" t="s">
        <v>6</v>
      </c>
    </row>
    <row r="85" spans="1:10" ht="18" customHeight="1" thickBot="1" x14ac:dyDescent="0.25">
      <c r="A85" s="107" t="s">
        <v>44</v>
      </c>
      <c r="B85" s="124"/>
      <c r="C85" s="124"/>
      <c r="D85" s="124"/>
      <c r="E85" s="124"/>
      <c r="F85" s="2" t="s">
        <v>8</v>
      </c>
      <c r="G85" s="2" t="s">
        <v>9</v>
      </c>
      <c r="H85" s="2" t="s">
        <v>8</v>
      </c>
      <c r="I85" s="2" t="s">
        <v>9</v>
      </c>
      <c r="J85" s="120"/>
    </row>
    <row r="86" spans="1:10" x14ac:dyDescent="0.2">
      <c r="A86" s="10" t="s">
        <v>74</v>
      </c>
      <c r="B86" s="54">
        <f>'[1]name of hotels aug.2017'!$A$226</f>
        <v>1</v>
      </c>
      <c r="C86" s="54">
        <v>2</v>
      </c>
      <c r="D86" s="54">
        <v>53</v>
      </c>
      <c r="E86" s="99">
        <v>70</v>
      </c>
      <c r="F86" s="54">
        <v>14</v>
      </c>
      <c r="G86" s="54">
        <v>1</v>
      </c>
      <c r="H86" s="54">
        <v>2</v>
      </c>
      <c r="I86" s="54">
        <f>'[1]name of hotels aug.2017'!L226</f>
        <v>0</v>
      </c>
      <c r="J86" s="55">
        <f>SUM(F86:I86)</f>
        <v>17</v>
      </c>
    </row>
    <row r="87" spans="1:10" x14ac:dyDescent="0.2">
      <c r="A87" s="53" t="s">
        <v>42</v>
      </c>
      <c r="B87" s="25">
        <f>'[1]name of hotels aug.2017'!A629</f>
        <v>1</v>
      </c>
      <c r="C87" s="25">
        <f>'[1]name of hotels aug.2017'!F629</f>
        <v>0</v>
      </c>
      <c r="D87" s="25">
        <f>'[1]name of hotels aug.2017'!G629</f>
        <v>5</v>
      </c>
      <c r="E87" s="100">
        <v>12</v>
      </c>
      <c r="F87" s="25">
        <v>3</v>
      </c>
      <c r="G87" s="25">
        <f>'[1]name of hotels aug.2017'!J629</f>
        <v>0</v>
      </c>
      <c r="H87" s="25">
        <v>3</v>
      </c>
      <c r="I87" s="25">
        <f>'[1]name of hotels aug.2017'!L629</f>
        <v>0</v>
      </c>
      <c r="J87" s="57">
        <f t="shared" ref="J87:J91" si="17">SUM(F87:I87)</f>
        <v>6</v>
      </c>
    </row>
    <row r="88" spans="1:10" x14ac:dyDescent="0.2">
      <c r="A88" s="53" t="s">
        <v>82</v>
      </c>
      <c r="B88" s="25">
        <v>1</v>
      </c>
      <c r="C88" s="98">
        <v>0</v>
      </c>
      <c r="D88" s="98">
        <v>10</v>
      </c>
      <c r="E88" s="101">
        <v>15</v>
      </c>
      <c r="F88" s="98">
        <v>4</v>
      </c>
      <c r="G88" s="98">
        <v>0</v>
      </c>
      <c r="H88" s="98">
        <v>0</v>
      </c>
      <c r="I88" s="98">
        <v>0</v>
      </c>
      <c r="J88" s="57">
        <f t="shared" si="17"/>
        <v>4</v>
      </c>
    </row>
    <row r="89" spans="1:10" x14ac:dyDescent="0.2">
      <c r="A89" s="53" t="s">
        <v>83</v>
      </c>
      <c r="B89" s="56">
        <v>1</v>
      </c>
      <c r="C89" s="56">
        <v>0</v>
      </c>
      <c r="D89" s="56">
        <v>18</v>
      </c>
      <c r="E89" s="102">
        <v>36</v>
      </c>
      <c r="F89" s="56">
        <v>4</v>
      </c>
      <c r="G89" s="56">
        <v>0</v>
      </c>
      <c r="H89" s="56">
        <v>0</v>
      </c>
      <c r="I89" s="56">
        <v>0</v>
      </c>
      <c r="J89" s="57">
        <f t="shared" si="17"/>
        <v>4</v>
      </c>
    </row>
    <row r="90" spans="1:10" x14ac:dyDescent="0.2">
      <c r="A90" s="53" t="s">
        <v>65</v>
      </c>
      <c r="B90" s="25">
        <v>1</v>
      </c>
      <c r="C90" s="25">
        <v>0</v>
      </c>
      <c r="D90" s="25">
        <v>23</v>
      </c>
      <c r="E90" s="100">
        <v>80</v>
      </c>
      <c r="F90" s="25">
        <v>7</v>
      </c>
      <c r="G90" s="25">
        <v>4</v>
      </c>
      <c r="H90" s="25">
        <v>0</v>
      </c>
      <c r="I90" s="25">
        <v>0</v>
      </c>
      <c r="J90" s="57">
        <f t="shared" si="17"/>
        <v>11</v>
      </c>
    </row>
    <row r="91" spans="1:10" ht="13.5" thickBot="1" x14ac:dyDescent="0.25">
      <c r="A91" s="53" t="s">
        <v>66</v>
      </c>
      <c r="B91" s="58">
        <v>1</v>
      </c>
      <c r="C91" s="58">
        <v>1</v>
      </c>
      <c r="D91" s="58">
        <v>9</v>
      </c>
      <c r="E91" s="103">
        <v>18</v>
      </c>
      <c r="F91" s="58">
        <v>4</v>
      </c>
      <c r="G91" s="58">
        <v>4</v>
      </c>
      <c r="H91" s="58">
        <v>0</v>
      </c>
      <c r="I91" s="58">
        <v>0</v>
      </c>
      <c r="J91" s="59">
        <f t="shared" si="17"/>
        <v>8</v>
      </c>
    </row>
    <row r="92" spans="1:10" s="6" customFormat="1" ht="21" customHeight="1" thickBot="1" x14ac:dyDescent="0.25">
      <c r="A92" s="42" t="s">
        <v>45</v>
      </c>
      <c r="B92" s="43">
        <f>SUM(B86:B91)</f>
        <v>6</v>
      </c>
      <c r="C92" s="43">
        <f t="shared" ref="C92:J92" si="18">SUM(C86:C91)</f>
        <v>3</v>
      </c>
      <c r="D92" s="43">
        <f t="shared" si="18"/>
        <v>118</v>
      </c>
      <c r="E92" s="43">
        <f t="shared" si="18"/>
        <v>231</v>
      </c>
      <c r="F92" s="43">
        <f t="shared" si="18"/>
        <v>36</v>
      </c>
      <c r="G92" s="43">
        <f t="shared" si="18"/>
        <v>9</v>
      </c>
      <c r="H92" s="43">
        <f t="shared" si="18"/>
        <v>5</v>
      </c>
      <c r="I92" s="43">
        <f t="shared" si="18"/>
        <v>0</v>
      </c>
      <c r="J92" s="43">
        <f t="shared" si="18"/>
        <v>50</v>
      </c>
    </row>
    <row r="93" spans="1:10" ht="13.5" thickBot="1" x14ac:dyDescent="0.25">
      <c r="A93" s="7"/>
      <c r="B93" s="8"/>
      <c r="C93" s="8"/>
      <c r="D93" s="8"/>
      <c r="E93" s="8"/>
      <c r="F93" s="8"/>
      <c r="G93" s="8"/>
      <c r="H93" s="8"/>
      <c r="I93" s="8"/>
      <c r="J93" s="8"/>
    </row>
    <row r="94" spans="1:10" x14ac:dyDescent="0.2">
      <c r="A94" s="44"/>
      <c r="B94" s="123" t="s">
        <v>0</v>
      </c>
      <c r="C94" s="123" t="s">
        <v>1</v>
      </c>
      <c r="D94" s="123" t="s">
        <v>2</v>
      </c>
      <c r="E94" s="123" t="s">
        <v>3</v>
      </c>
      <c r="F94" s="123" t="s">
        <v>4</v>
      </c>
      <c r="G94" s="123"/>
      <c r="H94" s="123" t="s">
        <v>5</v>
      </c>
      <c r="I94" s="123"/>
      <c r="J94" s="119" t="s">
        <v>6</v>
      </c>
    </row>
    <row r="95" spans="1:10" ht="18" customHeight="1" thickBot="1" x14ac:dyDescent="0.25">
      <c r="A95" s="45" t="s">
        <v>46</v>
      </c>
      <c r="B95" s="124"/>
      <c r="C95" s="124"/>
      <c r="D95" s="124"/>
      <c r="E95" s="124"/>
      <c r="F95" s="2" t="s">
        <v>8</v>
      </c>
      <c r="G95" s="2" t="s">
        <v>9</v>
      </c>
      <c r="H95" s="2" t="s">
        <v>8</v>
      </c>
      <c r="I95" s="2" t="s">
        <v>9</v>
      </c>
      <c r="J95" s="120"/>
    </row>
    <row r="96" spans="1:10" x14ac:dyDescent="0.2">
      <c r="A96" s="10" t="s">
        <v>13</v>
      </c>
      <c r="B96" s="54">
        <v>3</v>
      </c>
      <c r="C96" s="54">
        <v>6</v>
      </c>
      <c r="D96" s="54">
        <v>35</v>
      </c>
      <c r="E96" s="54">
        <v>99</v>
      </c>
      <c r="F96" s="54">
        <v>15</v>
      </c>
      <c r="G96" s="54">
        <v>1</v>
      </c>
      <c r="H96" s="54">
        <v>1</v>
      </c>
      <c r="I96" s="54">
        <v>1</v>
      </c>
      <c r="J96" s="55">
        <f>SUM(F96,G96,H96,I96)</f>
        <v>18</v>
      </c>
    </row>
    <row r="97" spans="1:10" x14ac:dyDescent="0.2">
      <c r="A97" s="53" t="s">
        <v>14</v>
      </c>
      <c r="B97" s="25">
        <f>'[1]name of hotels aug.2017'!A312</f>
        <v>1</v>
      </c>
      <c r="C97" s="25">
        <f>'[1]name of hotels aug.2017'!F312</f>
        <v>0</v>
      </c>
      <c r="D97" s="25">
        <v>14</v>
      </c>
      <c r="E97" s="25">
        <f>'[1]name of hotels aug.2017'!H312</f>
        <v>34</v>
      </c>
      <c r="F97" s="25">
        <v>5</v>
      </c>
      <c r="G97" s="25">
        <v>0</v>
      </c>
      <c r="H97" s="25">
        <f>'[1]name of hotels aug.2017'!K312</f>
        <v>0</v>
      </c>
      <c r="I97" s="25">
        <f>'[1]name of hotels aug.2017'!L312</f>
        <v>0</v>
      </c>
      <c r="J97" s="57">
        <f>SUM(F97,G97,H97,I97)</f>
        <v>5</v>
      </c>
    </row>
    <row r="98" spans="1:10" ht="13.5" thickBot="1" x14ac:dyDescent="0.25">
      <c r="A98" s="53" t="s">
        <v>19</v>
      </c>
      <c r="B98" s="58">
        <v>1</v>
      </c>
      <c r="C98" s="58">
        <f>'[1]name of hotels aug.2017'!F627</f>
        <v>0</v>
      </c>
      <c r="D98" s="58">
        <v>49</v>
      </c>
      <c r="E98" s="58">
        <v>99</v>
      </c>
      <c r="F98" s="58">
        <v>8</v>
      </c>
      <c r="G98" s="58">
        <v>3</v>
      </c>
      <c r="H98" s="58">
        <v>1</v>
      </c>
      <c r="I98" s="58"/>
      <c r="J98" s="57">
        <f>SUM(F98,G98,H98,I98)</f>
        <v>12</v>
      </c>
    </row>
    <row r="99" spans="1:10" s="6" customFormat="1" ht="21" customHeight="1" thickBot="1" x14ac:dyDescent="0.25">
      <c r="A99" s="42" t="s">
        <v>47</v>
      </c>
      <c r="B99" s="43">
        <f>SUM(B96:B98)</f>
        <v>5</v>
      </c>
      <c r="C99" s="43">
        <f t="shared" ref="C99:J99" si="19">SUM(C96:C98)</f>
        <v>6</v>
      </c>
      <c r="D99" s="43">
        <f t="shared" si="19"/>
        <v>98</v>
      </c>
      <c r="E99" s="43">
        <f t="shared" si="19"/>
        <v>232</v>
      </c>
      <c r="F99" s="43">
        <f t="shared" si="19"/>
        <v>28</v>
      </c>
      <c r="G99" s="43">
        <f t="shared" si="19"/>
        <v>4</v>
      </c>
      <c r="H99" s="43">
        <f t="shared" si="19"/>
        <v>2</v>
      </c>
      <c r="I99" s="43">
        <f t="shared" si="19"/>
        <v>1</v>
      </c>
      <c r="J99" s="43">
        <f t="shared" si="19"/>
        <v>35</v>
      </c>
    </row>
    <row r="100" spans="1:10" ht="13.5" thickBot="1" x14ac:dyDescent="0.25">
      <c r="A100" s="7"/>
      <c r="B100" s="8"/>
      <c r="C100" s="8"/>
      <c r="D100" s="8"/>
      <c r="E100" s="8"/>
      <c r="F100" s="8"/>
      <c r="G100" s="8"/>
      <c r="H100" s="8"/>
      <c r="I100" s="8"/>
      <c r="J100" s="8"/>
    </row>
    <row r="101" spans="1:10" x14ac:dyDescent="0.2">
      <c r="A101" s="44"/>
      <c r="B101" s="123" t="s">
        <v>0</v>
      </c>
      <c r="C101" s="123" t="s">
        <v>1</v>
      </c>
      <c r="D101" s="123" t="s">
        <v>2</v>
      </c>
      <c r="E101" s="123" t="s">
        <v>3</v>
      </c>
      <c r="F101" s="123" t="s">
        <v>4</v>
      </c>
      <c r="G101" s="123"/>
      <c r="H101" s="123" t="s">
        <v>5</v>
      </c>
      <c r="I101" s="123"/>
      <c r="J101" s="119" t="s">
        <v>6</v>
      </c>
    </row>
    <row r="102" spans="1:10" ht="18" customHeight="1" thickBot="1" x14ac:dyDescent="0.25">
      <c r="A102" s="45" t="s">
        <v>48</v>
      </c>
      <c r="B102" s="124"/>
      <c r="C102" s="124"/>
      <c r="D102" s="124"/>
      <c r="E102" s="124"/>
      <c r="F102" s="2" t="s">
        <v>8</v>
      </c>
      <c r="G102" s="2" t="s">
        <v>9</v>
      </c>
      <c r="H102" s="2" t="s">
        <v>8</v>
      </c>
      <c r="I102" s="2" t="s">
        <v>9</v>
      </c>
      <c r="J102" s="120"/>
    </row>
    <row r="103" spans="1:10" x14ac:dyDescent="0.2">
      <c r="A103" s="33" t="s">
        <v>13</v>
      </c>
      <c r="B103" s="78">
        <v>1</v>
      </c>
      <c r="C103" s="54">
        <v>0</v>
      </c>
      <c r="D103" s="54">
        <v>24</v>
      </c>
      <c r="E103" s="54">
        <v>52</v>
      </c>
      <c r="F103" s="54">
        <v>14</v>
      </c>
      <c r="G103" s="54">
        <v>1</v>
      </c>
      <c r="H103" s="54">
        <v>1</v>
      </c>
      <c r="I103" s="54">
        <v>0</v>
      </c>
      <c r="J103" s="55">
        <f>SUM(F103:I103)</f>
        <v>16</v>
      </c>
    </row>
    <row r="104" spans="1:10" hidden="1" x14ac:dyDescent="0.2">
      <c r="A104" s="53" t="s">
        <v>21</v>
      </c>
      <c r="B104" s="56">
        <v>0</v>
      </c>
      <c r="C104" s="25">
        <f>'[1]name of hotels aug.2017'!F596</f>
        <v>0</v>
      </c>
      <c r="D104" s="25">
        <v>0</v>
      </c>
      <c r="E104" s="25">
        <v>0</v>
      </c>
      <c r="F104" s="25">
        <v>0</v>
      </c>
      <c r="G104" s="25">
        <v>0</v>
      </c>
      <c r="H104" s="25">
        <v>0</v>
      </c>
      <c r="I104" s="25">
        <f>'[1]name of hotels aug.2017'!L596</f>
        <v>0</v>
      </c>
      <c r="J104" s="57">
        <v>0</v>
      </c>
    </row>
    <row r="105" spans="1:10" ht="13.5" thickBot="1" x14ac:dyDescent="0.25">
      <c r="A105" s="53" t="s">
        <v>49</v>
      </c>
      <c r="B105" s="79">
        <v>1</v>
      </c>
      <c r="C105" s="58">
        <v>0</v>
      </c>
      <c r="D105" s="58">
        <v>16</v>
      </c>
      <c r="E105" s="58">
        <v>32</v>
      </c>
      <c r="F105" s="58">
        <v>6</v>
      </c>
      <c r="G105" s="58">
        <v>0</v>
      </c>
      <c r="H105" s="58">
        <v>0</v>
      </c>
      <c r="I105" s="58">
        <v>0</v>
      </c>
      <c r="J105" s="59">
        <f>SUM(F105:I105)</f>
        <v>6</v>
      </c>
    </row>
    <row r="106" spans="1:10" s="6" customFormat="1" ht="21" customHeight="1" thickBot="1" x14ac:dyDescent="0.25">
      <c r="A106" s="42" t="s">
        <v>50</v>
      </c>
      <c r="B106" s="43">
        <f>SUM(B103:B105)</f>
        <v>2</v>
      </c>
      <c r="C106" s="43">
        <f t="shared" ref="C106:J106" si="20">SUM(C103:C105)</f>
        <v>0</v>
      </c>
      <c r="D106" s="43">
        <f t="shared" si="20"/>
        <v>40</v>
      </c>
      <c r="E106" s="43">
        <f t="shared" si="20"/>
        <v>84</v>
      </c>
      <c r="F106" s="43">
        <f t="shared" si="20"/>
        <v>20</v>
      </c>
      <c r="G106" s="43">
        <f t="shared" si="20"/>
        <v>1</v>
      </c>
      <c r="H106" s="43">
        <f t="shared" si="20"/>
        <v>1</v>
      </c>
      <c r="I106" s="43">
        <f t="shared" si="20"/>
        <v>0</v>
      </c>
      <c r="J106" s="43">
        <f t="shared" si="20"/>
        <v>22</v>
      </c>
    </row>
    <row r="107" spans="1:10" s="6" customFormat="1" ht="21" customHeight="1" thickBot="1" x14ac:dyDescent="0.25">
      <c r="A107" s="33"/>
      <c r="B107" s="34"/>
      <c r="C107" s="34"/>
      <c r="D107" s="34"/>
      <c r="E107" s="34"/>
      <c r="F107" s="34"/>
      <c r="G107" s="34"/>
      <c r="H107" s="34"/>
      <c r="I107" s="34"/>
      <c r="J107" s="35"/>
    </row>
    <row r="108" spans="1:10" s="6" customFormat="1" ht="21" customHeight="1" x14ac:dyDescent="0.2">
      <c r="A108" s="44"/>
      <c r="B108" s="123" t="s">
        <v>0</v>
      </c>
      <c r="C108" s="123" t="s">
        <v>1</v>
      </c>
      <c r="D108" s="123" t="s">
        <v>2</v>
      </c>
      <c r="E108" s="123" t="s">
        <v>3</v>
      </c>
      <c r="F108" s="123" t="s">
        <v>4</v>
      </c>
      <c r="G108" s="123"/>
      <c r="H108" s="123" t="s">
        <v>5</v>
      </c>
      <c r="I108" s="123"/>
      <c r="J108" s="119" t="s">
        <v>6</v>
      </c>
    </row>
    <row r="109" spans="1:10" s="6" customFormat="1" ht="21" customHeight="1" thickBot="1" x14ac:dyDescent="0.25">
      <c r="A109" s="45" t="s">
        <v>72</v>
      </c>
      <c r="B109" s="124"/>
      <c r="C109" s="124"/>
      <c r="D109" s="124"/>
      <c r="E109" s="124"/>
      <c r="F109" s="2" t="s">
        <v>8</v>
      </c>
      <c r="G109" s="2" t="s">
        <v>9</v>
      </c>
      <c r="H109" s="2" t="s">
        <v>8</v>
      </c>
      <c r="I109" s="2" t="s">
        <v>9</v>
      </c>
      <c r="J109" s="120"/>
    </row>
    <row r="110" spans="1:10" s="6" customFormat="1" ht="14.25" customHeight="1" thickBot="1" x14ac:dyDescent="0.25">
      <c r="A110" s="33" t="s">
        <v>12</v>
      </c>
      <c r="B110" s="78">
        <v>1</v>
      </c>
      <c r="C110" s="54">
        <v>0</v>
      </c>
      <c r="D110" s="54">
        <v>10</v>
      </c>
      <c r="E110" s="54">
        <v>25</v>
      </c>
      <c r="F110" s="54">
        <v>27</v>
      </c>
      <c r="G110" s="54">
        <v>0</v>
      </c>
      <c r="H110" s="54">
        <v>6</v>
      </c>
      <c r="I110" s="54">
        <v>1</v>
      </c>
      <c r="J110" s="55">
        <f>SUM(F110:I110)</f>
        <v>34</v>
      </c>
    </row>
    <row r="111" spans="1:10" s="6" customFormat="1" ht="14.25" customHeight="1" thickBot="1" x14ac:dyDescent="0.25">
      <c r="A111" s="53" t="s">
        <v>70</v>
      </c>
      <c r="B111" s="80">
        <v>1</v>
      </c>
      <c r="C111" s="60">
        <v>0</v>
      </c>
      <c r="D111" s="60">
        <v>26</v>
      </c>
      <c r="E111" s="60">
        <v>18</v>
      </c>
      <c r="F111" s="60">
        <v>10</v>
      </c>
      <c r="G111" s="60">
        <v>0</v>
      </c>
      <c r="H111" s="60">
        <v>0</v>
      </c>
      <c r="I111" s="60">
        <v>0</v>
      </c>
      <c r="J111" s="55">
        <f t="shared" ref="J111:J113" si="21">SUM(F111:I111)</f>
        <v>10</v>
      </c>
    </row>
    <row r="112" spans="1:10" ht="13.5" thickBot="1" x14ac:dyDescent="0.25">
      <c r="A112" s="53" t="s">
        <v>14</v>
      </c>
      <c r="B112" s="81">
        <v>1</v>
      </c>
      <c r="C112" s="71">
        <v>0</v>
      </c>
      <c r="D112" s="71">
        <v>14</v>
      </c>
      <c r="E112" s="71">
        <v>60</v>
      </c>
      <c r="F112" s="71">
        <v>4</v>
      </c>
      <c r="G112" s="71">
        <v>0</v>
      </c>
      <c r="H112" s="71">
        <v>0</v>
      </c>
      <c r="I112" s="71">
        <v>0</v>
      </c>
      <c r="J112" s="55">
        <f t="shared" si="21"/>
        <v>4</v>
      </c>
    </row>
    <row r="113" spans="1:10" ht="13.5" thickBot="1" x14ac:dyDescent="0.25">
      <c r="A113" s="53" t="s">
        <v>80</v>
      </c>
      <c r="B113" s="25">
        <v>1</v>
      </c>
      <c r="C113" s="25">
        <v>0</v>
      </c>
      <c r="D113" s="25">
        <v>4</v>
      </c>
      <c r="E113" s="25">
        <v>10</v>
      </c>
      <c r="F113" s="25">
        <v>0</v>
      </c>
      <c r="G113" s="25">
        <v>3</v>
      </c>
      <c r="H113" s="25">
        <v>0</v>
      </c>
      <c r="I113" s="77">
        <v>0</v>
      </c>
      <c r="J113" s="55">
        <f t="shared" si="21"/>
        <v>3</v>
      </c>
    </row>
    <row r="114" spans="1:10" ht="18" customHeight="1" thickBot="1" x14ac:dyDescent="0.25">
      <c r="A114" s="42" t="s">
        <v>71</v>
      </c>
      <c r="B114" s="72">
        <f>SUM(B110:B113)</f>
        <v>4</v>
      </c>
      <c r="C114" s="72">
        <f t="shared" ref="C114:J114" si="22">SUM(C110:C113)</f>
        <v>0</v>
      </c>
      <c r="D114" s="72">
        <f t="shared" si="22"/>
        <v>54</v>
      </c>
      <c r="E114" s="72">
        <f t="shared" si="22"/>
        <v>113</v>
      </c>
      <c r="F114" s="72">
        <f t="shared" si="22"/>
        <v>41</v>
      </c>
      <c r="G114" s="72">
        <f t="shared" si="22"/>
        <v>3</v>
      </c>
      <c r="H114" s="72">
        <f t="shared" si="22"/>
        <v>6</v>
      </c>
      <c r="I114" s="72">
        <f t="shared" si="22"/>
        <v>1</v>
      </c>
      <c r="J114" s="72">
        <f t="shared" si="22"/>
        <v>51</v>
      </c>
    </row>
    <row r="115" spans="1:10" ht="18" customHeight="1" thickBot="1" x14ac:dyDescent="0.25">
      <c r="A115" s="36"/>
      <c r="B115" s="37"/>
      <c r="C115" s="37"/>
      <c r="D115" s="37"/>
      <c r="E115" s="37"/>
      <c r="F115" s="39"/>
      <c r="G115" s="39"/>
      <c r="H115" s="37"/>
      <c r="I115" s="37"/>
      <c r="J115" s="38"/>
    </row>
    <row r="116" spans="1:10" ht="18" customHeight="1" thickBot="1" x14ac:dyDescent="0.25">
      <c r="A116" s="134" t="s">
        <v>51</v>
      </c>
      <c r="B116" s="142" t="s">
        <v>0</v>
      </c>
      <c r="C116" s="142" t="s">
        <v>1</v>
      </c>
      <c r="D116" s="142" t="s">
        <v>2</v>
      </c>
      <c r="E116" s="142" t="s">
        <v>3</v>
      </c>
      <c r="F116" s="136" t="s">
        <v>4</v>
      </c>
      <c r="G116" s="137"/>
      <c r="H116" s="138" t="s">
        <v>5</v>
      </c>
      <c r="I116" s="139"/>
      <c r="J116" s="140" t="s">
        <v>6</v>
      </c>
    </row>
    <row r="117" spans="1:10" ht="18" customHeight="1" thickBot="1" x14ac:dyDescent="0.25">
      <c r="A117" s="135"/>
      <c r="B117" s="143"/>
      <c r="C117" s="143"/>
      <c r="D117" s="143"/>
      <c r="E117" s="143"/>
      <c r="F117" s="105" t="s">
        <v>8</v>
      </c>
      <c r="G117" s="106" t="s">
        <v>9</v>
      </c>
      <c r="H117" s="2" t="s">
        <v>8</v>
      </c>
      <c r="I117" s="2" t="s">
        <v>9</v>
      </c>
      <c r="J117" s="141"/>
    </row>
    <row r="118" spans="1:10" x14ac:dyDescent="0.2">
      <c r="A118" s="3" t="s">
        <v>11</v>
      </c>
      <c r="B118" s="82">
        <v>1</v>
      </c>
      <c r="C118" s="61">
        <v>19</v>
      </c>
      <c r="D118" s="61">
        <v>78</v>
      </c>
      <c r="E118" s="61">
        <v>148</v>
      </c>
      <c r="F118" s="61">
        <v>153</v>
      </c>
      <c r="G118" s="61">
        <v>18</v>
      </c>
      <c r="H118" s="61">
        <v>3</v>
      </c>
      <c r="I118" s="61">
        <v>0</v>
      </c>
      <c r="J118" s="62">
        <f>SUM(F118:I118)</f>
        <v>174</v>
      </c>
    </row>
    <row r="119" spans="1:10" x14ac:dyDescent="0.2">
      <c r="A119" s="3" t="s">
        <v>12</v>
      </c>
      <c r="B119" s="82">
        <v>4</v>
      </c>
      <c r="C119" s="61">
        <v>3</v>
      </c>
      <c r="D119" s="61">
        <v>195</v>
      </c>
      <c r="E119" s="61">
        <v>280</v>
      </c>
      <c r="F119" s="61">
        <v>46</v>
      </c>
      <c r="G119" s="61">
        <v>16</v>
      </c>
      <c r="H119" s="61">
        <v>1</v>
      </c>
      <c r="I119" s="61">
        <v>0</v>
      </c>
      <c r="J119" s="62">
        <f>SUM(F119:I119)</f>
        <v>63</v>
      </c>
    </row>
    <row r="120" spans="1:10" x14ac:dyDescent="0.2">
      <c r="A120" s="3" t="s">
        <v>13</v>
      </c>
      <c r="B120" s="82">
        <v>2</v>
      </c>
      <c r="C120" s="61">
        <v>1</v>
      </c>
      <c r="D120" s="61">
        <v>67</v>
      </c>
      <c r="E120" s="61">
        <v>127</v>
      </c>
      <c r="F120" s="61">
        <v>13</v>
      </c>
      <c r="G120" s="61">
        <v>3</v>
      </c>
      <c r="H120" s="61">
        <v>11</v>
      </c>
      <c r="I120" s="61">
        <f>'[1]name of hotels aug.2017'!L232</f>
        <v>0</v>
      </c>
      <c r="J120" s="62">
        <f t="shared" ref="J120:J125" si="23">SUM(F120:I120)</f>
        <v>27</v>
      </c>
    </row>
    <row r="121" spans="1:10" x14ac:dyDescent="0.2">
      <c r="A121" s="3" t="s">
        <v>14</v>
      </c>
      <c r="B121" s="26">
        <v>5</v>
      </c>
      <c r="C121" s="27">
        <v>0</v>
      </c>
      <c r="D121" s="27">
        <v>163</v>
      </c>
      <c r="E121" s="27">
        <v>318</v>
      </c>
      <c r="F121" s="27">
        <v>25</v>
      </c>
      <c r="G121" s="27">
        <v>6</v>
      </c>
      <c r="H121" s="27">
        <v>9</v>
      </c>
      <c r="I121" s="27">
        <v>0</v>
      </c>
      <c r="J121" s="62">
        <f t="shared" si="23"/>
        <v>40</v>
      </c>
    </row>
    <row r="122" spans="1:10" s="6" customFormat="1" x14ac:dyDescent="0.2">
      <c r="A122" s="3" t="s">
        <v>17</v>
      </c>
      <c r="B122" s="27">
        <v>2</v>
      </c>
      <c r="C122" s="27">
        <v>0</v>
      </c>
      <c r="D122" s="27">
        <v>33</v>
      </c>
      <c r="E122" s="27">
        <v>50</v>
      </c>
      <c r="F122" s="27">
        <v>7</v>
      </c>
      <c r="G122" s="27">
        <v>1</v>
      </c>
      <c r="H122" s="27">
        <v>5</v>
      </c>
      <c r="I122" s="27">
        <v>0</v>
      </c>
      <c r="J122" s="62">
        <f t="shared" si="23"/>
        <v>13</v>
      </c>
    </row>
    <row r="123" spans="1:10" x14ac:dyDescent="0.2">
      <c r="A123" s="3" t="s">
        <v>42</v>
      </c>
      <c r="B123" s="26">
        <v>2</v>
      </c>
      <c r="C123" s="27">
        <v>0</v>
      </c>
      <c r="D123" s="27">
        <v>26</v>
      </c>
      <c r="E123" s="27">
        <v>50</v>
      </c>
      <c r="F123" s="27">
        <v>2</v>
      </c>
      <c r="G123" s="27">
        <v>3</v>
      </c>
      <c r="H123" s="27">
        <v>0</v>
      </c>
      <c r="I123" s="27">
        <v>0</v>
      </c>
      <c r="J123" s="62">
        <f t="shared" si="23"/>
        <v>5</v>
      </c>
    </row>
    <row r="124" spans="1:10" x14ac:dyDescent="0.2">
      <c r="A124" s="3" t="s">
        <v>66</v>
      </c>
      <c r="B124" s="73">
        <v>8</v>
      </c>
      <c r="C124" s="63">
        <v>0</v>
      </c>
      <c r="D124" s="63">
        <v>34</v>
      </c>
      <c r="E124" s="63">
        <v>64</v>
      </c>
      <c r="F124" s="63">
        <v>20</v>
      </c>
      <c r="G124" s="63">
        <v>0</v>
      </c>
      <c r="H124" s="63">
        <v>6</v>
      </c>
      <c r="I124" s="63">
        <v>0</v>
      </c>
      <c r="J124" s="62">
        <f t="shared" si="23"/>
        <v>26</v>
      </c>
    </row>
    <row r="125" spans="1:10" ht="13.5" thickBot="1" x14ac:dyDescent="0.25">
      <c r="A125" s="3" t="s">
        <v>65</v>
      </c>
      <c r="B125" s="73">
        <v>2</v>
      </c>
      <c r="C125" s="63">
        <f>'[1]name of hotels aug.2017'!F642</f>
        <v>0</v>
      </c>
      <c r="D125" s="63">
        <v>18</v>
      </c>
      <c r="E125" s="63">
        <v>32</v>
      </c>
      <c r="F125" s="63">
        <v>8</v>
      </c>
      <c r="G125" s="63">
        <v>1</v>
      </c>
      <c r="H125" s="63">
        <v>1</v>
      </c>
      <c r="I125" s="63">
        <f>'[1]name of hotels aug.2017'!L642</f>
        <v>0</v>
      </c>
      <c r="J125" s="62">
        <f t="shared" si="23"/>
        <v>10</v>
      </c>
    </row>
    <row r="126" spans="1:10" s="6" customFormat="1" ht="21" customHeight="1" thickBot="1" x14ac:dyDescent="0.25">
      <c r="A126" s="42" t="s">
        <v>52</v>
      </c>
      <c r="B126" s="43">
        <f>SUM(B118:B125)</f>
        <v>26</v>
      </c>
      <c r="C126" s="43">
        <f t="shared" ref="C126:J126" si="24">SUM(C118:C125)</f>
        <v>23</v>
      </c>
      <c r="D126" s="43">
        <f t="shared" si="24"/>
        <v>614</v>
      </c>
      <c r="E126" s="43">
        <f t="shared" si="24"/>
        <v>1069</v>
      </c>
      <c r="F126" s="43">
        <f t="shared" si="24"/>
        <v>274</v>
      </c>
      <c r="G126" s="43">
        <f t="shared" si="24"/>
        <v>48</v>
      </c>
      <c r="H126" s="43">
        <f t="shared" si="24"/>
        <v>36</v>
      </c>
      <c r="I126" s="43">
        <f t="shared" si="24"/>
        <v>0</v>
      </c>
      <c r="J126" s="43">
        <f t="shared" si="24"/>
        <v>358</v>
      </c>
    </row>
    <row r="127" spans="1:10" ht="18" customHeight="1" thickBot="1" x14ac:dyDescent="0.25">
      <c r="A127" s="15"/>
      <c r="B127" s="4"/>
      <c r="C127" s="4"/>
      <c r="D127" s="4"/>
      <c r="E127" s="4"/>
      <c r="F127" s="4"/>
      <c r="G127" s="4"/>
      <c r="H127" s="4"/>
      <c r="I127" s="4"/>
      <c r="J127" s="4"/>
    </row>
    <row r="128" spans="1:10" ht="12.75" customHeight="1" x14ac:dyDescent="0.2">
      <c r="A128" s="144" t="s">
        <v>53</v>
      </c>
      <c r="B128" s="123" t="s">
        <v>0</v>
      </c>
      <c r="C128" s="123" t="s">
        <v>1</v>
      </c>
      <c r="D128" s="123" t="s">
        <v>2</v>
      </c>
      <c r="E128" s="123" t="s">
        <v>3</v>
      </c>
      <c r="F128" s="123" t="s">
        <v>4</v>
      </c>
      <c r="G128" s="123"/>
      <c r="H128" s="123" t="s">
        <v>5</v>
      </c>
      <c r="I128" s="123"/>
      <c r="J128" s="119" t="s">
        <v>6</v>
      </c>
    </row>
    <row r="129" spans="1:10" ht="12.75" customHeight="1" thickBot="1" x14ac:dyDescent="0.25">
      <c r="A129" s="145"/>
      <c r="B129" s="124"/>
      <c r="C129" s="124"/>
      <c r="D129" s="124"/>
      <c r="E129" s="124"/>
      <c r="F129" s="2" t="s">
        <v>8</v>
      </c>
      <c r="G129" s="2" t="s">
        <v>9</v>
      </c>
      <c r="H129" s="2" t="s">
        <v>8</v>
      </c>
      <c r="I129" s="2" t="s">
        <v>9</v>
      </c>
      <c r="J129" s="120"/>
    </row>
    <row r="130" spans="1:10" ht="12.75" customHeight="1" thickBot="1" x14ac:dyDescent="0.25">
      <c r="A130" s="46" t="s">
        <v>12</v>
      </c>
      <c r="B130" s="54">
        <v>1</v>
      </c>
      <c r="C130" s="54">
        <v>0</v>
      </c>
      <c r="D130" s="54">
        <v>20</v>
      </c>
      <c r="E130" s="54">
        <v>45</v>
      </c>
      <c r="F130" s="54">
        <v>9</v>
      </c>
      <c r="G130" s="54">
        <v>0</v>
      </c>
      <c r="H130" s="54">
        <v>0</v>
      </c>
      <c r="I130" s="54">
        <v>0</v>
      </c>
      <c r="J130" s="55">
        <f>SUM(F130:I130)</f>
        <v>9</v>
      </c>
    </row>
    <row r="131" spans="1:10" ht="12.75" customHeight="1" x14ac:dyDescent="0.2">
      <c r="A131" s="49" t="s">
        <v>66</v>
      </c>
      <c r="B131" s="60">
        <v>1</v>
      </c>
      <c r="C131" s="60">
        <v>0</v>
      </c>
      <c r="D131" s="60">
        <v>3</v>
      </c>
      <c r="E131" s="60">
        <v>7</v>
      </c>
      <c r="F131" s="60">
        <v>2</v>
      </c>
      <c r="G131" s="60">
        <v>0</v>
      </c>
      <c r="H131" s="60">
        <v>1</v>
      </c>
      <c r="I131" s="60">
        <v>0</v>
      </c>
      <c r="J131" s="55">
        <f>SUM(F131:I131)</f>
        <v>3</v>
      </c>
    </row>
    <row r="132" spans="1:10" s="6" customFormat="1" ht="21" customHeight="1" x14ac:dyDescent="0.2">
      <c r="A132" s="51" t="s">
        <v>42</v>
      </c>
      <c r="B132" s="52">
        <v>1</v>
      </c>
      <c r="C132" s="52">
        <v>0</v>
      </c>
      <c r="D132" s="52">
        <v>9</v>
      </c>
      <c r="E132" s="52">
        <v>18</v>
      </c>
      <c r="F132" s="52">
        <v>2</v>
      </c>
      <c r="G132" s="52">
        <v>0</v>
      </c>
      <c r="H132" s="52">
        <v>0</v>
      </c>
      <c r="I132" s="52">
        <v>0</v>
      </c>
      <c r="J132" s="64">
        <f>SUM(F132:I132)</f>
        <v>2</v>
      </c>
    </row>
    <row r="133" spans="1:10" s="6" customFormat="1" ht="21" customHeight="1" thickBot="1" x14ac:dyDescent="0.25">
      <c r="A133" s="65" t="s">
        <v>67</v>
      </c>
      <c r="B133" s="66">
        <f>SUM(B130:B132)</f>
        <v>3</v>
      </c>
      <c r="C133" s="66">
        <f t="shared" ref="C133:J133" si="25">SUM(C130:C132)</f>
        <v>0</v>
      </c>
      <c r="D133" s="66">
        <f t="shared" si="25"/>
        <v>32</v>
      </c>
      <c r="E133" s="66">
        <f t="shared" si="25"/>
        <v>70</v>
      </c>
      <c r="F133" s="66">
        <f t="shared" si="25"/>
        <v>13</v>
      </c>
      <c r="G133" s="66">
        <f t="shared" si="25"/>
        <v>0</v>
      </c>
      <c r="H133" s="66">
        <f t="shared" si="25"/>
        <v>1</v>
      </c>
      <c r="I133" s="66">
        <f t="shared" si="25"/>
        <v>0</v>
      </c>
      <c r="J133" s="66">
        <f t="shared" si="25"/>
        <v>14</v>
      </c>
    </row>
    <row r="134" spans="1:10" ht="18" customHeight="1" thickBot="1" x14ac:dyDescent="0.25">
      <c r="A134" s="17"/>
      <c r="B134" s="17"/>
      <c r="C134" s="17"/>
      <c r="D134" s="17"/>
      <c r="E134" s="17"/>
      <c r="F134" s="17"/>
      <c r="G134" s="17"/>
      <c r="H134" s="17"/>
      <c r="I134" s="17"/>
      <c r="J134" s="17"/>
    </row>
    <row r="135" spans="1:10" ht="15" customHeight="1" x14ac:dyDescent="0.2">
      <c r="A135" s="146" t="s">
        <v>54</v>
      </c>
      <c r="B135" s="121" t="s">
        <v>0</v>
      </c>
      <c r="C135" s="123" t="s">
        <v>1</v>
      </c>
      <c r="D135" s="123" t="s">
        <v>2</v>
      </c>
      <c r="E135" s="123" t="s">
        <v>3</v>
      </c>
      <c r="F135" s="123" t="s">
        <v>4</v>
      </c>
      <c r="G135" s="123"/>
      <c r="H135" s="123" t="s">
        <v>5</v>
      </c>
      <c r="I135" s="123"/>
      <c r="J135" s="119" t="s">
        <v>6</v>
      </c>
    </row>
    <row r="136" spans="1:10" ht="13.5" thickBot="1" x14ac:dyDescent="0.25">
      <c r="A136" s="147"/>
      <c r="B136" s="122"/>
      <c r="C136" s="124"/>
      <c r="D136" s="124"/>
      <c r="E136" s="124"/>
      <c r="F136" s="2" t="s">
        <v>8</v>
      </c>
      <c r="G136" s="2" t="s">
        <v>9</v>
      </c>
      <c r="H136" s="2" t="s">
        <v>8</v>
      </c>
      <c r="I136" s="2" t="s">
        <v>9</v>
      </c>
      <c r="J136" s="120"/>
    </row>
    <row r="137" spans="1:10" ht="13.5" thickBot="1" x14ac:dyDescent="0.25">
      <c r="A137" s="3" t="s">
        <v>12</v>
      </c>
      <c r="B137" s="27">
        <v>1</v>
      </c>
      <c r="C137" s="27">
        <v>5</v>
      </c>
      <c r="D137" s="27">
        <v>30</v>
      </c>
      <c r="E137" s="27">
        <v>56</v>
      </c>
      <c r="F137" s="27">
        <v>5</v>
      </c>
      <c r="G137" s="27">
        <v>5</v>
      </c>
      <c r="H137" s="27">
        <v>0</v>
      </c>
      <c r="I137" s="27">
        <v>0</v>
      </c>
      <c r="J137" s="28">
        <f>SUM(F137:I137)</f>
        <v>10</v>
      </c>
    </row>
    <row r="138" spans="1:10" ht="18" customHeight="1" x14ac:dyDescent="0.2">
      <c r="A138" s="46" t="s">
        <v>13</v>
      </c>
      <c r="B138" s="67">
        <v>1</v>
      </c>
      <c r="C138" s="67">
        <v>0</v>
      </c>
      <c r="D138" s="67">
        <v>12</v>
      </c>
      <c r="E138" s="67">
        <v>24</v>
      </c>
      <c r="F138" s="67">
        <v>7</v>
      </c>
      <c r="G138" s="67">
        <v>3</v>
      </c>
      <c r="H138" s="67">
        <v>2</v>
      </c>
      <c r="I138" s="67">
        <v>0</v>
      </c>
      <c r="J138" s="69">
        <f>SUM(F138:I138)</f>
        <v>12</v>
      </c>
    </row>
    <row r="139" spans="1:10" x14ac:dyDescent="0.2">
      <c r="A139" s="3" t="s">
        <v>21</v>
      </c>
      <c r="B139" s="27">
        <v>2</v>
      </c>
      <c r="C139" s="27">
        <v>0</v>
      </c>
      <c r="D139" s="27">
        <v>30</v>
      </c>
      <c r="E139" s="27">
        <v>29</v>
      </c>
      <c r="F139" s="27">
        <v>9</v>
      </c>
      <c r="G139" s="27">
        <v>2</v>
      </c>
      <c r="H139" s="27">
        <v>0</v>
      </c>
      <c r="I139" s="27">
        <v>0</v>
      </c>
      <c r="J139" s="28">
        <f t="shared" ref="J139:J141" si="26">SUM(F139:I139)</f>
        <v>11</v>
      </c>
    </row>
    <row r="140" spans="1:10" x14ac:dyDescent="0.2">
      <c r="A140" s="3" t="s">
        <v>27</v>
      </c>
      <c r="B140" s="27">
        <v>4</v>
      </c>
      <c r="C140" s="27">
        <f>'[1]name of hotels aug.2017'!F636</f>
        <v>0</v>
      </c>
      <c r="D140" s="27">
        <v>64</v>
      </c>
      <c r="E140" s="27">
        <v>96</v>
      </c>
      <c r="F140" s="27">
        <v>34</v>
      </c>
      <c r="G140" s="27">
        <v>0</v>
      </c>
      <c r="H140" s="27">
        <v>0</v>
      </c>
      <c r="I140" s="27">
        <v>0</v>
      </c>
      <c r="J140" s="28">
        <f t="shared" si="26"/>
        <v>34</v>
      </c>
    </row>
    <row r="141" spans="1:10" ht="13.5" thickBot="1" x14ac:dyDescent="0.25">
      <c r="A141" s="3" t="s">
        <v>55</v>
      </c>
      <c r="B141" s="83">
        <v>6</v>
      </c>
      <c r="C141" s="60">
        <v>0</v>
      </c>
      <c r="D141" s="60">
        <v>74</v>
      </c>
      <c r="E141" s="60">
        <v>139</v>
      </c>
      <c r="F141" s="60">
        <v>23</v>
      </c>
      <c r="G141" s="60">
        <v>0</v>
      </c>
      <c r="H141" s="60">
        <v>4</v>
      </c>
      <c r="I141" s="60">
        <v>0</v>
      </c>
      <c r="J141" s="28">
        <f t="shared" si="26"/>
        <v>27</v>
      </c>
    </row>
    <row r="142" spans="1:10" s="6" customFormat="1" ht="21" customHeight="1" thickBot="1" x14ac:dyDescent="0.25">
      <c r="A142" s="42" t="s">
        <v>56</v>
      </c>
      <c r="B142" s="43">
        <f>SUM(B137:B141)</f>
        <v>14</v>
      </c>
      <c r="C142" s="43">
        <f t="shared" ref="C142:J142" si="27">SUM(C137:C141)</f>
        <v>5</v>
      </c>
      <c r="D142" s="43">
        <f t="shared" si="27"/>
        <v>210</v>
      </c>
      <c r="E142" s="43">
        <f t="shared" si="27"/>
        <v>344</v>
      </c>
      <c r="F142" s="43">
        <f t="shared" si="27"/>
        <v>78</v>
      </c>
      <c r="G142" s="43">
        <f t="shared" si="27"/>
        <v>10</v>
      </c>
      <c r="H142" s="43">
        <f t="shared" si="27"/>
        <v>6</v>
      </c>
      <c r="I142" s="43">
        <f t="shared" si="27"/>
        <v>0</v>
      </c>
      <c r="J142" s="43">
        <f t="shared" si="27"/>
        <v>94</v>
      </c>
    </row>
    <row r="143" spans="1:10" ht="18" customHeight="1" thickBot="1" x14ac:dyDescent="0.25">
      <c r="A143" s="7"/>
      <c r="B143" s="8"/>
      <c r="C143" s="8"/>
      <c r="D143" s="8"/>
      <c r="E143" s="8"/>
      <c r="F143" s="8"/>
      <c r="G143" s="8"/>
      <c r="H143" s="8"/>
      <c r="I143" s="8"/>
      <c r="J143" s="8"/>
    </row>
    <row r="144" spans="1:10" ht="18" customHeight="1" x14ac:dyDescent="0.2">
      <c r="A144" s="44"/>
      <c r="B144" s="123" t="s">
        <v>0</v>
      </c>
      <c r="C144" s="123" t="s">
        <v>1</v>
      </c>
      <c r="D144" s="123" t="s">
        <v>2</v>
      </c>
      <c r="E144" s="123" t="s">
        <v>3</v>
      </c>
      <c r="F144" s="123" t="s">
        <v>4</v>
      </c>
      <c r="G144" s="123"/>
      <c r="H144" s="123" t="s">
        <v>5</v>
      </c>
      <c r="I144" s="123"/>
      <c r="J144" s="119" t="s">
        <v>6</v>
      </c>
    </row>
    <row r="145" spans="1:10" ht="18" customHeight="1" thickBot="1" x14ac:dyDescent="0.25">
      <c r="A145" s="45" t="s">
        <v>73</v>
      </c>
      <c r="B145" s="124"/>
      <c r="C145" s="124"/>
      <c r="D145" s="124"/>
      <c r="E145" s="124"/>
      <c r="F145" s="2" t="s">
        <v>8</v>
      </c>
      <c r="G145" s="2" t="s">
        <v>9</v>
      </c>
      <c r="H145" s="2" t="s">
        <v>8</v>
      </c>
      <c r="I145" s="2" t="s">
        <v>9</v>
      </c>
      <c r="J145" s="120"/>
    </row>
    <row r="146" spans="1:10" ht="18" customHeight="1" x14ac:dyDescent="0.2">
      <c r="A146" s="46" t="s">
        <v>13</v>
      </c>
      <c r="B146" s="67">
        <v>1</v>
      </c>
      <c r="C146" s="67">
        <v>0</v>
      </c>
      <c r="D146" s="67">
        <v>15</v>
      </c>
      <c r="E146" s="67">
        <v>21</v>
      </c>
      <c r="F146" s="67">
        <v>14</v>
      </c>
      <c r="G146" s="67">
        <v>10</v>
      </c>
      <c r="H146" s="67">
        <v>0</v>
      </c>
      <c r="I146" s="67">
        <v>0</v>
      </c>
      <c r="J146" s="69">
        <f>SUM(F146:I146)</f>
        <v>24</v>
      </c>
    </row>
    <row r="147" spans="1:10" s="6" customFormat="1" ht="13.5" thickBot="1" x14ac:dyDescent="0.25">
      <c r="A147" s="3" t="s">
        <v>17</v>
      </c>
      <c r="B147" s="27">
        <v>1</v>
      </c>
      <c r="C147" s="27">
        <v>20</v>
      </c>
      <c r="D147" s="27">
        <v>0</v>
      </c>
      <c r="E147" s="27">
        <v>36</v>
      </c>
      <c r="F147" s="27">
        <v>2</v>
      </c>
      <c r="G147" s="27"/>
      <c r="H147" s="27">
        <v>2</v>
      </c>
      <c r="I147" s="27"/>
      <c r="J147" s="62">
        <f t="shared" ref="J147" si="28">SUM(F147:I147)</f>
        <v>4</v>
      </c>
    </row>
    <row r="148" spans="1:10" ht="18" customHeight="1" thickBot="1" x14ac:dyDescent="0.25">
      <c r="A148" s="46" t="s">
        <v>69</v>
      </c>
      <c r="B148" s="68">
        <v>1</v>
      </c>
      <c r="C148" s="68">
        <v>15</v>
      </c>
      <c r="D148" s="68">
        <v>0</v>
      </c>
      <c r="E148" s="68">
        <v>100</v>
      </c>
      <c r="F148" s="68">
        <v>11</v>
      </c>
      <c r="G148" s="68">
        <v>0</v>
      </c>
      <c r="H148" s="68">
        <v>3</v>
      </c>
      <c r="I148" s="68">
        <v>0</v>
      </c>
      <c r="J148" s="69">
        <f t="shared" ref="J148" si="29">SUM(F148:I148)</f>
        <v>14</v>
      </c>
    </row>
    <row r="149" spans="1:10" ht="18" customHeight="1" thickBot="1" x14ac:dyDescent="0.25">
      <c r="A149" s="42" t="s">
        <v>78</v>
      </c>
      <c r="B149" s="43">
        <f>B146+B147+B148</f>
        <v>3</v>
      </c>
      <c r="C149" s="43">
        <f t="shared" ref="C149:J149" si="30">C146+C147+C148</f>
        <v>35</v>
      </c>
      <c r="D149" s="43">
        <f t="shared" si="30"/>
        <v>15</v>
      </c>
      <c r="E149" s="43">
        <f t="shared" si="30"/>
        <v>157</v>
      </c>
      <c r="F149" s="43">
        <f t="shared" si="30"/>
        <v>27</v>
      </c>
      <c r="G149" s="43">
        <f t="shared" si="30"/>
        <v>10</v>
      </c>
      <c r="H149" s="43">
        <f t="shared" si="30"/>
        <v>5</v>
      </c>
      <c r="I149" s="43">
        <f t="shared" si="30"/>
        <v>0</v>
      </c>
      <c r="J149" s="43">
        <f t="shared" si="30"/>
        <v>42</v>
      </c>
    </row>
    <row r="150" spans="1:10" ht="18" customHeight="1" x14ac:dyDescent="0.2">
      <c r="A150" s="15"/>
      <c r="B150" s="39"/>
      <c r="C150" s="39"/>
      <c r="D150" s="39"/>
      <c r="E150" s="39"/>
      <c r="F150" s="39"/>
      <c r="G150" s="39"/>
      <c r="H150" s="39"/>
      <c r="I150" s="39"/>
      <c r="J150" s="40"/>
    </row>
    <row r="151" spans="1:10" x14ac:dyDescent="0.2">
      <c r="A151" s="84"/>
      <c r="B151" s="115" t="s">
        <v>0</v>
      </c>
      <c r="C151" s="115" t="s">
        <v>1</v>
      </c>
      <c r="D151" s="115" t="s">
        <v>2</v>
      </c>
      <c r="E151" s="115" t="s">
        <v>3</v>
      </c>
      <c r="F151" s="115" t="s">
        <v>4</v>
      </c>
      <c r="G151" s="115"/>
      <c r="H151" s="115" t="s">
        <v>5</v>
      </c>
      <c r="I151" s="115"/>
      <c r="J151" s="125" t="s">
        <v>6</v>
      </c>
    </row>
    <row r="152" spans="1:10" ht="13.5" thickBot="1" x14ac:dyDescent="0.25">
      <c r="A152" s="107" t="s">
        <v>57</v>
      </c>
      <c r="B152" s="124"/>
      <c r="C152" s="124"/>
      <c r="D152" s="124"/>
      <c r="E152" s="124"/>
      <c r="F152" s="2" t="s">
        <v>8</v>
      </c>
      <c r="G152" s="2" t="s">
        <v>9</v>
      </c>
      <c r="H152" s="2" t="s">
        <v>8</v>
      </c>
      <c r="I152" s="2" t="s">
        <v>9</v>
      </c>
      <c r="J152" s="120"/>
    </row>
    <row r="153" spans="1:10" ht="13.5" thickBot="1" x14ac:dyDescent="0.25">
      <c r="A153" s="11" t="s">
        <v>55</v>
      </c>
      <c r="B153" s="70">
        <v>21</v>
      </c>
      <c r="C153" s="70">
        <v>0</v>
      </c>
      <c r="D153" s="70">
        <v>754</v>
      </c>
      <c r="E153" s="70">
        <v>1440</v>
      </c>
      <c r="F153" s="70">
        <v>131</v>
      </c>
      <c r="G153" s="70">
        <v>3</v>
      </c>
      <c r="H153" s="70">
        <v>56</v>
      </c>
      <c r="I153" s="70">
        <v>0</v>
      </c>
      <c r="J153" s="62">
        <f t="shared" ref="J153" si="31">SUM(F153:I153)</f>
        <v>190</v>
      </c>
    </row>
    <row r="154" spans="1:10" ht="13.5" thickBot="1" x14ac:dyDescent="0.25">
      <c r="A154" s="7"/>
      <c r="B154" s="18"/>
      <c r="C154" s="18"/>
      <c r="D154" s="18"/>
      <c r="E154" s="18"/>
      <c r="F154" s="18"/>
      <c r="G154" s="18"/>
      <c r="H154" s="18"/>
      <c r="I154" s="18"/>
      <c r="J154" s="19"/>
    </row>
    <row r="155" spans="1:10" s="6" customFormat="1" ht="21" customHeight="1" thickBot="1" x14ac:dyDescent="0.25">
      <c r="A155" s="42" t="s">
        <v>58</v>
      </c>
      <c r="B155" s="43">
        <f>SUM(B21,B34,B49,B55,B67,B75,B82,B92,B99,B106,B114,B126,B133,B142,B149,B153)</f>
        <v>638</v>
      </c>
      <c r="C155" s="43">
        <f t="shared" ref="B155:J155" si="32">SUM(C21,C34,C49,C55,C67,C75,C82,C92,C99,C106,C114,C126,C133,C142,C149,C153)</f>
        <v>4179</v>
      </c>
      <c r="D155" s="43">
        <f t="shared" si="32"/>
        <v>30637</v>
      </c>
      <c r="E155" s="43">
        <f t="shared" si="32"/>
        <v>57556</v>
      </c>
      <c r="F155" s="43">
        <f t="shared" si="32"/>
        <v>16299</v>
      </c>
      <c r="G155" s="43">
        <f t="shared" si="32"/>
        <v>1937</v>
      </c>
      <c r="H155" s="43">
        <f t="shared" si="32"/>
        <v>2944</v>
      </c>
      <c r="I155" s="43">
        <f t="shared" si="32"/>
        <v>670</v>
      </c>
      <c r="J155" s="43">
        <f t="shared" si="32"/>
        <v>21850</v>
      </c>
    </row>
    <row r="156" spans="1:10" x14ac:dyDescent="0.2">
      <c r="A156" s="13"/>
      <c r="B156" s="16"/>
      <c r="C156" s="16"/>
      <c r="D156" s="16"/>
      <c r="E156" s="16"/>
      <c r="F156" s="16"/>
      <c r="G156" s="16"/>
      <c r="H156" s="16"/>
      <c r="I156" s="16"/>
      <c r="J156" s="16"/>
    </row>
    <row r="157" spans="1:10" x14ac:dyDescent="0.2">
      <c r="A157" s="15"/>
      <c r="B157" s="9"/>
      <c r="C157" s="9"/>
      <c r="D157" s="9"/>
      <c r="E157" s="9"/>
      <c r="F157" s="9"/>
      <c r="G157" s="9"/>
      <c r="H157" s="9">
        <f>H155+I155</f>
        <v>3614</v>
      </c>
      <c r="I157" s="9"/>
      <c r="J157" s="9"/>
    </row>
    <row r="158" spans="1:10" ht="16.5" thickBot="1" x14ac:dyDescent="0.3">
      <c r="A158" s="126" t="s">
        <v>59</v>
      </c>
      <c r="B158" s="126"/>
      <c r="C158" s="126"/>
      <c r="D158" s="126"/>
      <c r="E158" s="126"/>
      <c r="F158" s="126"/>
      <c r="G158" s="126"/>
      <c r="H158" s="126"/>
      <c r="I158" s="126"/>
      <c r="J158" s="126"/>
    </row>
    <row r="159" spans="1:10" s="6" customFormat="1" ht="22.5" customHeight="1" x14ac:dyDescent="0.2">
      <c r="A159" s="117" t="s">
        <v>59</v>
      </c>
      <c r="B159" s="123" t="s">
        <v>0</v>
      </c>
      <c r="C159" s="123" t="s">
        <v>32</v>
      </c>
      <c r="D159" s="123" t="s">
        <v>2</v>
      </c>
      <c r="E159" s="123" t="s">
        <v>3</v>
      </c>
      <c r="F159" s="123" t="s">
        <v>4</v>
      </c>
      <c r="G159" s="123"/>
      <c r="H159" s="123" t="s">
        <v>5</v>
      </c>
      <c r="I159" s="123"/>
      <c r="J159" s="119" t="s">
        <v>6</v>
      </c>
    </row>
    <row r="160" spans="1:10" ht="13.5" thickBot="1" x14ac:dyDescent="0.25">
      <c r="A160" s="118"/>
      <c r="B160" s="124"/>
      <c r="C160" s="124"/>
      <c r="D160" s="124"/>
      <c r="E160" s="124"/>
      <c r="F160" s="2" t="s">
        <v>8</v>
      </c>
      <c r="G160" s="2" t="s">
        <v>9</v>
      </c>
      <c r="H160" s="2" t="s">
        <v>8</v>
      </c>
      <c r="I160" s="2" t="s">
        <v>9</v>
      </c>
      <c r="J160" s="120"/>
    </row>
    <row r="161" spans="1:10" ht="15.75" customHeight="1" x14ac:dyDescent="0.2">
      <c r="A161" s="10" t="s">
        <v>10</v>
      </c>
      <c r="B161" s="30">
        <f t="shared" ref="B161:J161" si="33">SUM(B5,B25,B38,B53)</f>
        <v>41</v>
      </c>
      <c r="C161" s="30">
        <f t="shared" si="33"/>
        <v>1116</v>
      </c>
      <c r="D161" s="30">
        <f t="shared" si="33"/>
        <v>9636</v>
      </c>
      <c r="E161" s="30">
        <f t="shared" si="33"/>
        <v>15155</v>
      </c>
      <c r="F161" s="30">
        <f t="shared" si="33"/>
        <v>8074</v>
      </c>
      <c r="G161" s="30">
        <f t="shared" si="33"/>
        <v>945</v>
      </c>
      <c r="H161" s="30">
        <f t="shared" si="33"/>
        <v>810</v>
      </c>
      <c r="I161" s="30">
        <f t="shared" si="33"/>
        <v>370</v>
      </c>
      <c r="J161" s="30">
        <f t="shared" si="33"/>
        <v>10199</v>
      </c>
    </row>
    <row r="162" spans="1:10" ht="15.75" customHeight="1" x14ac:dyDescent="0.2">
      <c r="A162" s="3" t="s">
        <v>11</v>
      </c>
      <c r="B162" s="27">
        <f t="shared" ref="B162:J162" si="34">SUM(B6,B26,B39,B54,B118)</f>
        <v>50</v>
      </c>
      <c r="C162" s="27">
        <f t="shared" si="34"/>
        <v>520</v>
      </c>
      <c r="D162" s="27">
        <f t="shared" si="34"/>
        <v>5231</v>
      </c>
      <c r="E162" s="27">
        <f t="shared" si="34"/>
        <v>9308</v>
      </c>
      <c r="F162" s="27">
        <f t="shared" si="34"/>
        <v>3661</v>
      </c>
      <c r="G162" s="27">
        <f t="shared" si="34"/>
        <v>383</v>
      </c>
      <c r="H162" s="27">
        <f t="shared" si="34"/>
        <v>484</v>
      </c>
      <c r="I162" s="27">
        <f t="shared" si="34"/>
        <v>122</v>
      </c>
      <c r="J162" s="27">
        <f t="shared" si="34"/>
        <v>4650</v>
      </c>
    </row>
    <row r="163" spans="1:10" ht="15.75" customHeight="1" x14ac:dyDescent="0.2">
      <c r="A163" s="3" t="s">
        <v>12</v>
      </c>
      <c r="B163" s="27">
        <f t="shared" ref="B163:J163" si="35">SUM(B7,B27,B40,B59,B110,B119,B130,B137,B86,)</f>
        <v>80</v>
      </c>
      <c r="C163" s="27">
        <f t="shared" si="35"/>
        <v>518</v>
      </c>
      <c r="D163" s="27">
        <f t="shared" si="35"/>
        <v>4078</v>
      </c>
      <c r="E163" s="27">
        <f t="shared" si="35"/>
        <v>7852</v>
      </c>
      <c r="F163" s="27">
        <f t="shared" si="35"/>
        <v>1778</v>
      </c>
      <c r="G163" s="27">
        <f t="shared" si="35"/>
        <v>229</v>
      </c>
      <c r="H163" s="27">
        <f t="shared" si="35"/>
        <v>480</v>
      </c>
      <c r="I163" s="27">
        <f t="shared" si="35"/>
        <v>85</v>
      </c>
      <c r="J163" s="27">
        <f t="shared" si="35"/>
        <v>2572</v>
      </c>
    </row>
    <row r="164" spans="1:10" ht="15.75" customHeight="1" x14ac:dyDescent="0.2">
      <c r="A164" s="3" t="s">
        <v>13</v>
      </c>
      <c r="B164" s="27">
        <f t="shared" ref="B164:J164" si="36">SUM(B8,B41,B60,B71,B79,B96,B103,B111,B120,B146,B28,B138)</f>
        <v>74</v>
      </c>
      <c r="C164" s="27">
        <f t="shared" si="36"/>
        <v>266</v>
      </c>
      <c r="D164" s="27">
        <f t="shared" si="36"/>
        <v>2224</v>
      </c>
      <c r="E164" s="27">
        <f t="shared" si="36"/>
        <v>4662</v>
      </c>
      <c r="F164" s="27">
        <f t="shared" si="36"/>
        <v>733</v>
      </c>
      <c r="G164" s="27">
        <f t="shared" si="36"/>
        <v>130</v>
      </c>
      <c r="H164" s="27">
        <f t="shared" si="36"/>
        <v>375</v>
      </c>
      <c r="I164" s="27">
        <f t="shared" si="36"/>
        <v>33</v>
      </c>
      <c r="J164" s="27">
        <f t="shared" si="36"/>
        <v>1271</v>
      </c>
    </row>
    <row r="165" spans="1:10" ht="15.75" customHeight="1" thickBot="1" x14ac:dyDescent="0.25">
      <c r="A165" s="12" t="s">
        <v>14</v>
      </c>
      <c r="B165" s="31">
        <f t="shared" ref="B165:J165" si="37">SUM(B9,B29,B42,B61,B72,B80,B97,B112,B121)</f>
        <v>80</v>
      </c>
      <c r="C165" s="31">
        <f t="shared" si="37"/>
        <v>106</v>
      </c>
      <c r="D165" s="31">
        <f t="shared" si="37"/>
        <v>2103</v>
      </c>
      <c r="E165" s="31">
        <f t="shared" si="37"/>
        <v>4917</v>
      </c>
      <c r="F165" s="31">
        <f t="shared" si="37"/>
        <v>441</v>
      </c>
      <c r="G165" s="31">
        <f t="shared" si="37"/>
        <v>81</v>
      </c>
      <c r="H165" s="31">
        <f t="shared" si="37"/>
        <v>241</v>
      </c>
      <c r="I165" s="31">
        <f t="shared" si="37"/>
        <v>25</v>
      </c>
      <c r="J165" s="31">
        <f t="shared" si="37"/>
        <v>788</v>
      </c>
    </row>
    <row r="166" spans="1:10" ht="13.5" thickBot="1" x14ac:dyDescent="0.25">
      <c r="A166" s="20" t="s">
        <v>60</v>
      </c>
      <c r="B166" s="32">
        <f>SUM(B161:B165)</f>
        <v>325</v>
      </c>
      <c r="C166" s="32">
        <f t="shared" ref="C166:J166" si="38">SUM(C161:C165)</f>
        <v>2526</v>
      </c>
      <c r="D166" s="32">
        <f t="shared" si="38"/>
        <v>23272</v>
      </c>
      <c r="E166" s="32">
        <f t="shared" si="38"/>
        <v>41894</v>
      </c>
      <c r="F166" s="32">
        <f t="shared" si="38"/>
        <v>14687</v>
      </c>
      <c r="G166" s="32">
        <f t="shared" si="38"/>
        <v>1768</v>
      </c>
      <c r="H166" s="32">
        <f t="shared" si="38"/>
        <v>2390</v>
      </c>
      <c r="I166" s="32">
        <f t="shared" si="38"/>
        <v>635</v>
      </c>
      <c r="J166" s="32">
        <f t="shared" si="38"/>
        <v>19480</v>
      </c>
    </row>
    <row r="167" spans="1:10" x14ac:dyDescent="0.2">
      <c r="A167" s="10" t="s">
        <v>77</v>
      </c>
      <c r="B167" s="30">
        <f t="shared" ref="B167:J167" si="39">B11</f>
        <v>2</v>
      </c>
      <c r="C167" s="30">
        <f t="shared" si="39"/>
        <v>6</v>
      </c>
      <c r="D167" s="30">
        <f t="shared" si="39"/>
        <v>97</v>
      </c>
      <c r="E167" s="30">
        <f t="shared" si="39"/>
        <v>112</v>
      </c>
      <c r="F167" s="30">
        <f t="shared" si="39"/>
        <v>7</v>
      </c>
      <c r="G167" s="30">
        <f t="shared" si="39"/>
        <v>2</v>
      </c>
      <c r="H167" s="30">
        <f t="shared" si="39"/>
        <v>2</v>
      </c>
      <c r="I167" s="30">
        <f t="shared" si="39"/>
        <v>1</v>
      </c>
      <c r="J167" s="30">
        <f t="shared" si="39"/>
        <v>12</v>
      </c>
    </row>
    <row r="168" spans="1:10" x14ac:dyDescent="0.2">
      <c r="A168" s="3" t="s">
        <v>16</v>
      </c>
      <c r="B168" s="27">
        <f t="shared" ref="B168:J168" si="40">SUM(B12,B88)</f>
        <v>35</v>
      </c>
      <c r="C168" s="27">
        <f t="shared" si="40"/>
        <v>0</v>
      </c>
      <c r="D168" s="27">
        <f t="shared" si="40"/>
        <v>1425</v>
      </c>
      <c r="E168" s="27">
        <f t="shared" si="40"/>
        <v>2768</v>
      </c>
      <c r="F168" s="27">
        <f t="shared" si="40"/>
        <v>201</v>
      </c>
      <c r="G168" s="27">
        <f t="shared" si="40"/>
        <v>21</v>
      </c>
      <c r="H168" s="27">
        <f t="shared" si="40"/>
        <v>79</v>
      </c>
      <c r="I168" s="27">
        <f t="shared" si="40"/>
        <v>9</v>
      </c>
      <c r="J168" s="27">
        <f t="shared" si="40"/>
        <v>310</v>
      </c>
    </row>
    <row r="169" spans="1:10" x14ac:dyDescent="0.2">
      <c r="A169" s="3" t="s">
        <v>17</v>
      </c>
      <c r="B169" s="27">
        <f t="shared" ref="B169:J169" si="41">SUM(B13,B44,B64,B122,B147,B89)</f>
        <v>89</v>
      </c>
      <c r="C169" s="27">
        <f t="shared" si="41"/>
        <v>31</v>
      </c>
      <c r="D169" s="27">
        <f t="shared" si="41"/>
        <v>2923</v>
      </c>
      <c r="E169" s="27">
        <f t="shared" si="41"/>
        <v>4392</v>
      </c>
      <c r="F169" s="27">
        <f t="shared" si="41"/>
        <v>563</v>
      </c>
      <c r="G169" s="27">
        <f t="shared" si="41"/>
        <v>53</v>
      </c>
      <c r="H169" s="27">
        <f t="shared" si="41"/>
        <v>178</v>
      </c>
      <c r="I169" s="27">
        <f t="shared" si="41"/>
        <v>0</v>
      </c>
      <c r="J169" s="27">
        <f t="shared" si="41"/>
        <v>794</v>
      </c>
    </row>
    <row r="170" spans="1:10" x14ac:dyDescent="0.2">
      <c r="A170" s="3" t="s">
        <v>18</v>
      </c>
      <c r="B170" s="27">
        <f t="shared" ref="B170:J170" si="42">SUM(B14)</f>
        <v>5</v>
      </c>
      <c r="C170" s="27">
        <f t="shared" si="42"/>
        <v>486</v>
      </c>
      <c r="D170" s="27">
        <f t="shared" si="42"/>
        <v>236</v>
      </c>
      <c r="E170" s="27">
        <f t="shared" si="42"/>
        <v>818</v>
      </c>
      <c r="F170" s="27">
        <f t="shared" si="42"/>
        <v>25</v>
      </c>
      <c r="G170" s="27">
        <f t="shared" si="42"/>
        <v>10</v>
      </c>
      <c r="H170" s="27">
        <f t="shared" si="42"/>
        <v>7</v>
      </c>
      <c r="I170" s="27">
        <f t="shared" si="42"/>
        <v>3</v>
      </c>
      <c r="J170" s="27">
        <f t="shared" si="42"/>
        <v>45</v>
      </c>
    </row>
    <row r="171" spans="1:10" x14ac:dyDescent="0.2">
      <c r="A171" s="3" t="s">
        <v>19</v>
      </c>
      <c r="B171" s="27">
        <f t="shared" ref="B171:J171" si="43">SUM(B15,B63,B98)</f>
        <v>23</v>
      </c>
      <c r="C171" s="27">
        <f t="shared" si="43"/>
        <v>656</v>
      </c>
      <c r="D171" s="27">
        <f t="shared" si="43"/>
        <v>225</v>
      </c>
      <c r="E171" s="27">
        <f t="shared" si="43"/>
        <v>1486</v>
      </c>
      <c r="F171" s="27">
        <f t="shared" si="43"/>
        <v>102</v>
      </c>
      <c r="G171" s="27">
        <f t="shared" si="43"/>
        <v>27</v>
      </c>
      <c r="H171" s="27">
        <f t="shared" si="43"/>
        <v>58</v>
      </c>
      <c r="I171" s="27">
        <f t="shared" si="43"/>
        <v>10</v>
      </c>
      <c r="J171" s="27">
        <f t="shared" si="43"/>
        <v>197</v>
      </c>
    </row>
    <row r="172" spans="1:10" ht="13.5" thickBot="1" x14ac:dyDescent="0.25">
      <c r="A172" s="3" t="s">
        <v>20</v>
      </c>
      <c r="B172" s="27">
        <f t="shared" ref="B172:J172" si="44">SUM(B16,B45,B73,B148,B65,)</f>
        <v>17</v>
      </c>
      <c r="C172" s="27">
        <f t="shared" si="44"/>
        <v>467</v>
      </c>
      <c r="D172" s="27">
        <f t="shared" si="44"/>
        <v>37</v>
      </c>
      <c r="E172" s="27">
        <f t="shared" si="44"/>
        <v>1091</v>
      </c>
      <c r="F172" s="27">
        <f t="shared" si="44"/>
        <v>106</v>
      </c>
      <c r="G172" s="27">
        <f t="shared" si="44"/>
        <v>20</v>
      </c>
      <c r="H172" s="27">
        <f t="shared" si="44"/>
        <v>35</v>
      </c>
      <c r="I172" s="27">
        <f t="shared" si="44"/>
        <v>6</v>
      </c>
      <c r="J172" s="27">
        <f t="shared" si="44"/>
        <v>167</v>
      </c>
    </row>
    <row r="173" spans="1:10" ht="13.5" thickBot="1" x14ac:dyDescent="0.25">
      <c r="A173" s="5" t="s">
        <v>61</v>
      </c>
      <c r="B173" s="32">
        <f t="shared" ref="B173:J173" si="45">SUM(B167:B172)</f>
        <v>171</v>
      </c>
      <c r="C173" s="32">
        <f t="shared" si="45"/>
        <v>1646</v>
      </c>
      <c r="D173" s="32">
        <f t="shared" si="45"/>
        <v>4943</v>
      </c>
      <c r="E173" s="32">
        <f t="shared" si="45"/>
        <v>10667</v>
      </c>
      <c r="F173" s="32">
        <f t="shared" si="45"/>
        <v>1004</v>
      </c>
      <c r="G173" s="32">
        <f t="shared" si="45"/>
        <v>133</v>
      </c>
      <c r="H173" s="32">
        <f t="shared" si="45"/>
        <v>359</v>
      </c>
      <c r="I173" s="32">
        <f t="shared" si="45"/>
        <v>29</v>
      </c>
      <c r="J173" s="32">
        <f t="shared" si="45"/>
        <v>1525</v>
      </c>
    </row>
    <row r="174" spans="1:10" x14ac:dyDescent="0.2">
      <c r="A174" s="94" t="s">
        <v>81</v>
      </c>
      <c r="B174" s="95">
        <f t="shared" ref="B174:J174" si="46">B17+B113</f>
        <v>3</v>
      </c>
      <c r="C174" s="95">
        <f t="shared" si="46"/>
        <v>0</v>
      </c>
      <c r="D174" s="95">
        <f t="shared" si="46"/>
        <v>10</v>
      </c>
      <c r="E174" s="95">
        <f t="shared" si="46"/>
        <v>18</v>
      </c>
      <c r="F174" s="95">
        <f t="shared" si="46"/>
        <v>4</v>
      </c>
      <c r="G174" s="95">
        <f t="shared" si="46"/>
        <v>7</v>
      </c>
      <c r="H174" s="95">
        <f t="shared" si="46"/>
        <v>0</v>
      </c>
      <c r="I174" s="95">
        <f t="shared" si="46"/>
        <v>0</v>
      </c>
      <c r="J174" s="95">
        <f t="shared" si="46"/>
        <v>11</v>
      </c>
    </row>
    <row r="175" spans="1:10" x14ac:dyDescent="0.2">
      <c r="A175" s="3" t="s">
        <v>42</v>
      </c>
      <c r="B175" s="27">
        <f t="shared" ref="B175:J175" si="47">SUM(B20,B33,B46,B66,B81,B87,B104,B123,B132,B139)</f>
        <v>61</v>
      </c>
      <c r="C175" s="27">
        <f t="shared" si="47"/>
        <v>6</v>
      </c>
      <c r="D175" s="27">
        <f t="shared" si="47"/>
        <v>844</v>
      </c>
      <c r="E175" s="27">
        <f t="shared" si="47"/>
        <v>1740</v>
      </c>
      <c r="F175" s="27">
        <f t="shared" si="47"/>
        <v>296</v>
      </c>
      <c r="G175" s="27">
        <f t="shared" si="47"/>
        <v>13</v>
      </c>
      <c r="H175" s="27">
        <f t="shared" si="47"/>
        <v>80</v>
      </c>
      <c r="I175" s="27">
        <f t="shared" si="47"/>
        <v>5</v>
      </c>
      <c r="J175" s="27">
        <f t="shared" si="47"/>
        <v>394</v>
      </c>
    </row>
    <row r="176" spans="1:10" x14ac:dyDescent="0.2">
      <c r="A176" s="3" t="s">
        <v>27</v>
      </c>
      <c r="B176" s="27">
        <f>SUM(B47,B91,B105,B124,B140,B31,B18,B131)</f>
        <v>40</v>
      </c>
      <c r="C176" s="27">
        <f t="shared" ref="C176:J176" si="48">SUM(C47,C91,C105,C124,C140,C31,C18,C131)</f>
        <v>1</v>
      </c>
      <c r="D176" s="27">
        <f t="shared" si="48"/>
        <v>497</v>
      </c>
      <c r="E176" s="27">
        <f t="shared" si="48"/>
        <v>1168</v>
      </c>
      <c r="F176" s="27">
        <f t="shared" si="48"/>
        <v>106</v>
      </c>
      <c r="G176" s="27">
        <f t="shared" si="48"/>
        <v>7</v>
      </c>
      <c r="H176" s="27">
        <f t="shared" si="48"/>
        <v>36</v>
      </c>
      <c r="I176" s="27">
        <f t="shared" si="48"/>
        <v>0</v>
      </c>
      <c r="J176" s="27">
        <f t="shared" si="48"/>
        <v>149</v>
      </c>
    </row>
    <row r="177" spans="1:10" ht="13.5" thickBot="1" x14ac:dyDescent="0.25">
      <c r="A177" s="3" t="s">
        <v>55</v>
      </c>
      <c r="B177" s="27">
        <f>SUM(B30,B48,B74,B90,B125,B141,B153)</f>
        <v>38</v>
      </c>
      <c r="C177" s="27">
        <f t="shared" ref="C177:J177" si="49">SUM(C30,C48,C74,C90,C125,C141,C153)</f>
        <v>0</v>
      </c>
      <c r="D177" s="27">
        <f t="shared" si="49"/>
        <v>1071</v>
      </c>
      <c r="E177" s="27">
        <f t="shared" si="49"/>
        <v>2069</v>
      </c>
      <c r="F177" s="27">
        <f t="shared" si="49"/>
        <v>202</v>
      </c>
      <c r="G177" s="27">
        <f t="shared" si="49"/>
        <v>9</v>
      </c>
      <c r="H177" s="27">
        <f t="shared" si="49"/>
        <v>79</v>
      </c>
      <c r="I177" s="27">
        <f t="shared" si="49"/>
        <v>1</v>
      </c>
      <c r="J177" s="27">
        <f t="shared" si="49"/>
        <v>291</v>
      </c>
    </row>
    <row r="178" spans="1:10" ht="13.5" thickBot="1" x14ac:dyDescent="0.25">
      <c r="A178" s="21" t="s">
        <v>35</v>
      </c>
      <c r="B178" s="85">
        <f>SUM(B166,B173,B174:B177)</f>
        <v>638</v>
      </c>
      <c r="C178" s="85">
        <f t="shared" ref="C178:I178" si="50">SUM(C166,C173,C174:C177)</f>
        <v>4179</v>
      </c>
      <c r="D178" s="85">
        <f t="shared" si="50"/>
        <v>30637</v>
      </c>
      <c r="E178" s="85">
        <f t="shared" si="50"/>
        <v>57556</v>
      </c>
      <c r="F178" s="85">
        <f t="shared" si="50"/>
        <v>16299</v>
      </c>
      <c r="G178" s="85">
        <f t="shared" si="50"/>
        <v>1937</v>
      </c>
      <c r="H178" s="85">
        <f t="shared" si="50"/>
        <v>2944</v>
      </c>
      <c r="I178" s="85">
        <f t="shared" si="50"/>
        <v>670</v>
      </c>
      <c r="J178" s="85">
        <f>SUM(J166,J173,J174:J177)</f>
        <v>21850</v>
      </c>
    </row>
    <row r="179" spans="1:10" x14ac:dyDescent="0.2">
      <c r="A179" s="22" t="s">
        <v>62</v>
      </c>
      <c r="C179" s="4"/>
      <c r="D179" s="4"/>
      <c r="E179" s="4"/>
      <c r="F179" s="4"/>
      <c r="G179" s="23"/>
      <c r="H179" s="23"/>
      <c r="I179" s="23"/>
      <c r="J179" s="4"/>
    </row>
    <row r="180" spans="1:10" x14ac:dyDescent="0.2">
      <c r="A180" s="1" t="s">
        <v>63</v>
      </c>
      <c r="B180" s="4"/>
      <c r="C180" s="4"/>
      <c r="D180" s="4"/>
      <c r="E180" s="4"/>
      <c r="F180" s="4"/>
      <c r="G180" s="4"/>
      <c r="H180" s="4"/>
      <c r="I180" s="4"/>
      <c r="J180" s="1" t="s">
        <v>68</v>
      </c>
    </row>
    <row r="181" spans="1:10" x14ac:dyDescent="0.2">
      <c r="B181" s="4"/>
      <c r="C181" s="4"/>
      <c r="D181" s="4"/>
      <c r="E181" s="4"/>
      <c r="F181" s="4"/>
      <c r="G181" s="4"/>
      <c r="H181" s="4"/>
      <c r="I181" s="4"/>
      <c r="J181" s="4"/>
    </row>
    <row r="182" spans="1:10" x14ac:dyDescent="0.2">
      <c r="F182" s="4"/>
      <c r="G182" s="4"/>
      <c r="H182" s="4"/>
      <c r="I182" s="4"/>
      <c r="J182" s="4"/>
    </row>
    <row r="183" spans="1:10" x14ac:dyDescent="0.2">
      <c r="F183" s="4"/>
      <c r="G183" s="4"/>
      <c r="H183" s="4"/>
      <c r="I183" s="4"/>
      <c r="J183" s="4"/>
    </row>
    <row r="184" spans="1:10" x14ac:dyDescent="0.2">
      <c r="F184" s="4"/>
      <c r="G184" s="4"/>
      <c r="H184" s="4"/>
      <c r="I184" s="4"/>
      <c r="J184" s="4"/>
    </row>
    <row r="185" spans="1:10" x14ac:dyDescent="0.2">
      <c r="F185" s="4"/>
      <c r="G185" s="4"/>
      <c r="I185" s="4"/>
      <c r="J185" s="4"/>
    </row>
    <row r="186" spans="1:10" ht="14.25" customHeight="1" x14ac:dyDescent="0.2">
      <c r="A186" s="116" t="s">
        <v>64</v>
      </c>
      <c r="B186" s="116" t="s">
        <v>0</v>
      </c>
      <c r="C186" s="116" t="s">
        <v>2</v>
      </c>
      <c r="D186" s="116" t="s">
        <v>3</v>
      </c>
      <c r="I186" s="4"/>
      <c r="J186" s="4"/>
    </row>
    <row r="187" spans="1:10" ht="12.75" customHeight="1" x14ac:dyDescent="0.2">
      <c r="A187" s="116"/>
      <c r="B187" s="116"/>
      <c r="C187" s="116"/>
      <c r="D187" s="116"/>
      <c r="I187" s="4"/>
      <c r="J187" s="4"/>
    </row>
    <row r="188" spans="1:10" ht="15.75" x14ac:dyDescent="0.2">
      <c r="A188" s="24" t="s">
        <v>7</v>
      </c>
      <c r="B188" s="25">
        <f>B21</f>
        <v>369</v>
      </c>
      <c r="C188" s="25">
        <f>D21</f>
        <v>17020</v>
      </c>
      <c r="D188" s="25">
        <f>E21</f>
        <v>32388</v>
      </c>
      <c r="I188" s="4"/>
      <c r="J188" s="4"/>
    </row>
    <row r="189" spans="1:10" ht="15.75" x14ac:dyDescent="0.2">
      <c r="A189" s="24" t="s">
        <v>23</v>
      </c>
      <c r="B189" s="25">
        <f>B34</f>
        <v>56</v>
      </c>
      <c r="C189" s="25">
        <f>D34</f>
        <v>2887</v>
      </c>
      <c r="D189" s="25">
        <f>E34</f>
        <v>5222</v>
      </c>
      <c r="E189" s="4"/>
      <c r="F189" s="4"/>
    </row>
    <row r="190" spans="1:10" ht="15.75" x14ac:dyDescent="0.2">
      <c r="A190" s="24" t="s">
        <v>26</v>
      </c>
      <c r="B190" s="25">
        <f>B49</f>
        <v>90</v>
      </c>
      <c r="C190" s="25">
        <f>D49</f>
        <v>5983</v>
      </c>
      <c r="D190" s="25">
        <f>E49</f>
        <v>11579</v>
      </c>
      <c r="E190" s="4"/>
      <c r="F190" s="4"/>
    </row>
    <row r="191" spans="1:10" ht="15.75" x14ac:dyDescent="0.2">
      <c r="A191" s="24" t="s">
        <v>30</v>
      </c>
      <c r="B191" s="25">
        <f>B55</f>
        <v>9</v>
      </c>
      <c r="C191" s="25">
        <f>D55</f>
        <v>2277</v>
      </c>
      <c r="D191" s="25">
        <f>E55</f>
        <v>3326</v>
      </c>
      <c r="I191" s="4"/>
      <c r="J191" s="4"/>
    </row>
    <row r="192" spans="1:10" ht="15.75" x14ac:dyDescent="0.2">
      <c r="A192" s="24" t="s">
        <v>33</v>
      </c>
      <c r="B192" s="25">
        <f>B67</f>
        <v>16</v>
      </c>
      <c r="C192" s="25">
        <f>D67</f>
        <v>335</v>
      </c>
      <c r="D192" s="25">
        <f>E67</f>
        <v>905</v>
      </c>
    </row>
    <row r="193" spans="1:10" ht="15.75" x14ac:dyDescent="0.2">
      <c r="A193" s="24" t="s">
        <v>38</v>
      </c>
      <c r="B193" s="25">
        <f>B75</f>
        <v>8</v>
      </c>
      <c r="C193" s="25">
        <f>D75</f>
        <v>106</v>
      </c>
      <c r="D193" s="25">
        <f>E75</f>
        <v>256</v>
      </c>
    </row>
    <row r="194" spans="1:10" ht="15.75" x14ac:dyDescent="0.2">
      <c r="A194" s="24" t="s">
        <v>41</v>
      </c>
      <c r="B194" s="25">
        <f>B82</f>
        <v>6</v>
      </c>
      <c r="C194" s="25">
        <f>D82</f>
        <v>94</v>
      </c>
      <c r="D194" s="25">
        <f>E82</f>
        <v>140</v>
      </c>
      <c r="J194" s="4"/>
    </row>
    <row r="195" spans="1:10" ht="15.75" x14ac:dyDescent="0.2">
      <c r="A195" s="24" t="s">
        <v>44</v>
      </c>
      <c r="B195" s="25">
        <f>B92</f>
        <v>6</v>
      </c>
      <c r="C195" s="25">
        <f>D92</f>
        <v>118</v>
      </c>
      <c r="D195" s="25">
        <f>E92</f>
        <v>231</v>
      </c>
    </row>
    <row r="196" spans="1:10" ht="15.75" x14ac:dyDescent="0.2">
      <c r="A196" s="24" t="s">
        <v>46</v>
      </c>
      <c r="B196" s="25">
        <f>B99</f>
        <v>5</v>
      </c>
      <c r="C196" s="25">
        <f>D99</f>
        <v>98</v>
      </c>
      <c r="D196" s="25">
        <f>E99</f>
        <v>232</v>
      </c>
    </row>
    <row r="197" spans="1:10" ht="15.75" x14ac:dyDescent="0.2">
      <c r="A197" s="24" t="s">
        <v>48</v>
      </c>
      <c r="B197" s="25">
        <f>B106</f>
        <v>2</v>
      </c>
      <c r="C197" s="25">
        <f>D106</f>
        <v>40</v>
      </c>
      <c r="D197" s="25">
        <f>E106</f>
        <v>84</v>
      </c>
      <c r="E197" s="4"/>
    </row>
    <row r="198" spans="1:10" ht="15.75" x14ac:dyDescent="0.2">
      <c r="A198" s="24" t="s">
        <v>72</v>
      </c>
      <c r="B198" s="25">
        <f>B114</f>
        <v>4</v>
      </c>
      <c r="C198" s="25">
        <f>D114</f>
        <v>54</v>
      </c>
      <c r="D198" s="25">
        <f>E114</f>
        <v>113</v>
      </c>
      <c r="G198" s="4"/>
    </row>
    <row r="199" spans="1:10" ht="15.75" x14ac:dyDescent="0.2">
      <c r="A199" s="24" t="s">
        <v>51</v>
      </c>
      <c r="B199" s="25">
        <f>B126</f>
        <v>26</v>
      </c>
      <c r="C199" s="25">
        <f>D126</f>
        <v>614</v>
      </c>
      <c r="D199" s="25">
        <f>E126</f>
        <v>1069</v>
      </c>
    </row>
    <row r="200" spans="1:10" ht="15.75" x14ac:dyDescent="0.2">
      <c r="A200" s="24" t="s">
        <v>53</v>
      </c>
      <c r="B200" s="25">
        <f>B133</f>
        <v>3</v>
      </c>
      <c r="C200" s="25">
        <f>D133</f>
        <v>32</v>
      </c>
      <c r="D200" s="25">
        <f>E133</f>
        <v>70</v>
      </c>
      <c r="H200" s="4"/>
    </row>
    <row r="201" spans="1:10" ht="15.75" x14ac:dyDescent="0.2">
      <c r="A201" s="24" t="s">
        <v>54</v>
      </c>
      <c r="B201" s="25">
        <f>B142</f>
        <v>14</v>
      </c>
      <c r="C201" s="25">
        <f>D142</f>
        <v>210</v>
      </c>
      <c r="D201" s="25">
        <f>E142</f>
        <v>344</v>
      </c>
    </row>
    <row r="202" spans="1:10" ht="15.75" x14ac:dyDescent="0.2">
      <c r="A202" s="24" t="s">
        <v>73</v>
      </c>
      <c r="B202" s="25">
        <f>B149</f>
        <v>3</v>
      </c>
      <c r="C202" s="25">
        <f>D149</f>
        <v>15</v>
      </c>
      <c r="D202" s="25">
        <f>E149</f>
        <v>157</v>
      </c>
    </row>
    <row r="203" spans="1:10" ht="15.75" x14ac:dyDescent="0.2">
      <c r="A203" s="24" t="s">
        <v>57</v>
      </c>
      <c r="B203" s="25">
        <f>B153</f>
        <v>21</v>
      </c>
      <c r="C203" s="25">
        <f>D153</f>
        <v>754</v>
      </c>
      <c r="D203" s="25">
        <f>E153</f>
        <v>1440</v>
      </c>
      <c r="F203" s="4"/>
      <c r="G203" s="4"/>
    </row>
    <row r="204" spans="1:10" ht="19.5" x14ac:dyDescent="0.35">
      <c r="A204" s="86" t="s">
        <v>35</v>
      </c>
      <c r="B204" s="52">
        <f>SUM(B188:B203)</f>
        <v>638</v>
      </c>
      <c r="C204" s="52">
        <f>SUM(C188:C203)</f>
        <v>30637</v>
      </c>
      <c r="D204" s="52">
        <f>SUM(D188:D203)</f>
        <v>57556</v>
      </c>
    </row>
    <row r="205" spans="1:10" x14ac:dyDescent="0.2">
      <c r="B205" s="4"/>
      <c r="D205" s="4"/>
    </row>
    <row r="206" spans="1:10" x14ac:dyDescent="0.2">
      <c r="B206" s="4"/>
      <c r="C206" s="4"/>
      <c r="D206" s="4"/>
    </row>
  </sheetData>
  <autoFilter ref="A1:A206" xr:uid="{AB9ACCFF-3BDC-4360-9314-F5A8169E3E5E}"/>
  <mergeCells count="135">
    <mergeCell ref="A77:A78"/>
    <mergeCell ref="A36:A37"/>
    <mergeCell ref="A51:A52"/>
    <mergeCell ref="A23:A24"/>
    <mergeCell ref="A3:A4"/>
    <mergeCell ref="B144:B145"/>
    <mergeCell ref="C144:C145"/>
    <mergeCell ref="D144:D145"/>
    <mergeCell ref="E144:E145"/>
    <mergeCell ref="B23:B24"/>
    <mergeCell ref="C23:C24"/>
    <mergeCell ref="D23:D24"/>
    <mergeCell ref="E23:E24"/>
    <mergeCell ref="F144:G144"/>
    <mergeCell ref="H144:I144"/>
    <mergeCell ref="J144:J145"/>
    <mergeCell ref="A116:A117"/>
    <mergeCell ref="F116:G116"/>
    <mergeCell ref="H116:I116"/>
    <mergeCell ref="J116:J117"/>
    <mergeCell ref="E116:E117"/>
    <mergeCell ref="D116:D117"/>
    <mergeCell ref="C116:C117"/>
    <mergeCell ref="B116:B117"/>
    <mergeCell ref="A128:A129"/>
    <mergeCell ref="A135:A136"/>
    <mergeCell ref="B128:B129"/>
    <mergeCell ref="C128:C129"/>
    <mergeCell ref="D128:D129"/>
    <mergeCell ref="E128:E129"/>
    <mergeCell ref="F128:G128"/>
    <mergeCell ref="H128:I128"/>
    <mergeCell ref="J128:J129"/>
    <mergeCell ref="A1:J1"/>
    <mergeCell ref="A2:J2"/>
    <mergeCell ref="B3:B4"/>
    <mergeCell ref="C3:C4"/>
    <mergeCell ref="D3:D4"/>
    <mergeCell ref="E3:E4"/>
    <mergeCell ref="F3:G3"/>
    <mergeCell ref="H3:I3"/>
    <mergeCell ref="J3:J4"/>
    <mergeCell ref="F23:G23"/>
    <mergeCell ref="H23:I23"/>
    <mergeCell ref="J51:J52"/>
    <mergeCell ref="B51:B52"/>
    <mergeCell ref="C51:C52"/>
    <mergeCell ref="D51:D52"/>
    <mergeCell ref="E51:E52"/>
    <mergeCell ref="F51:G51"/>
    <mergeCell ref="H51:I51"/>
    <mergeCell ref="J23:J24"/>
    <mergeCell ref="B36:B37"/>
    <mergeCell ref="C36:C37"/>
    <mergeCell ref="D36:D37"/>
    <mergeCell ref="E36:E37"/>
    <mergeCell ref="F36:G36"/>
    <mergeCell ref="H36:I36"/>
    <mergeCell ref="J36:J37"/>
    <mergeCell ref="J57:J58"/>
    <mergeCell ref="B69:B70"/>
    <mergeCell ref="C69:C70"/>
    <mergeCell ref="D69:D70"/>
    <mergeCell ref="E69:E70"/>
    <mergeCell ref="F69:G69"/>
    <mergeCell ref="H69:I69"/>
    <mergeCell ref="J69:J70"/>
    <mergeCell ref="B57:B58"/>
    <mergeCell ref="C57:C58"/>
    <mergeCell ref="D57:D58"/>
    <mergeCell ref="E57:E58"/>
    <mergeCell ref="F57:G57"/>
    <mergeCell ref="H57:I57"/>
    <mergeCell ref="J77:J78"/>
    <mergeCell ref="B84:B85"/>
    <mergeCell ref="C84:C85"/>
    <mergeCell ref="D84:D85"/>
    <mergeCell ref="E84:E85"/>
    <mergeCell ref="F84:G84"/>
    <mergeCell ref="H84:I84"/>
    <mergeCell ref="J84:J85"/>
    <mergeCell ref="B77:B78"/>
    <mergeCell ref="C77:C78"/>
    <mergeCell ref="D77:D78"/>
    <mergeCell ref="E77:E78"/>
    <mergeCell ref="F77:G77"/>
    <mergeCell ref="H77:I77"/>
    <mergeCell ref="D151:D152"/>
    <mergeCell ref="E151:E152"/>
    <mergeCell ref="F151:G151"/>
    <mergeCell ref="J94:J95"/>
    <mergeCell ref="B101:B102"/>
    <mergeCell ref="C101:C102"/>
    <mergeCell ref="D101:D102"/>
    <mergeCell ref="E101:E102"/>
    <mergeCell ref="F101:G101"/>
    <mergeCell ref="H101:I101"/>
    <mergeCell ref="J101:J102"/>
    <mergeCell ref="B94:B95"/>
    <mergeCell ref="C94:C95"/>
    <mergeCell ref="D94:D95"/>
    <mergeCell ref="E94:E95"/>
    <mergeCell ref="F94:G94"/>
    <mergeCell ref="H94:I94"/>
    <mergeCell ref="B108:B109"/>
    <mergeCell ref="C108:C109"/>
    <mergeCell ref="D108:D109"/>
    <mergeCell ref="E108:E109"/>
    <mergeCell ref="F108:G108"/>
    <mergeCell ref="H108:I108"/>
    <mergeCell ref="J108:J109"/>
    <mergeCell ref="H151:I151"/>
    <mergeCell ref="A186:A187"/>
    <mergeCell ref="A159:A160"/>
    <mergeCell ref="J135:J136"/>
    <mergeCell ref="B135:B136"/>
    <mergeCell ref="C135:C136"/>
    <mergeCell ref="D135:D136"/>
    <mergeCell ref="E135:E136"/>
    <mergeCell ref="F135:G135"/>
    <mergeCell ref="H135:I135"/>
    <mergeCell ref="B186:B187"/>
    <mergeCell ref="C186:C187"/>
    <mergeCell ref="D186:D187"/>
    <mergeCell ref="J151:J152"/>
    <mergeCell ref="A158:J158"/>
    <mergeCell ref="B159:B160"/>
    <mergeCell ref="C159:C160"/>
    <mergeCell ref="D159:D160"/>
    <mergeCell ref="E159:E160"/>
    <mergeCell ref="F159:G159"/>
    <mergeCell ref="H159:I159"/>
    <mergeCell ref="J159:J160"/>
    <mergeCell ref="B151:B152"/>
    <mergeCell ref="C151:C152"/>
  </mergeCells>
  <pageMargins left="0.3" right="0.18" top="0.38" bottom="0.88" header="0.33" footer="0.3"/>
  <pageSetup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2024-01-30T07:18:44Z</dcterms:modified>
</cp:coreProperties>
</file>